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a21\Desktop\Почта_Зверева\Почта\Бюджет города.  Отчет  за 2021 г\Отчет об исполнении за 2021 год\3 Иные материалы\"/>
    </mc:Choice>
  </mc:AlternateContent>
  <bookViews>
    <workbookView xWindow="0" yWindow="0" windowWidth="12825" windowHeight="11295"/>
  </bookViews>
  <sheets>
    <sheet name="Доходы ГО" sheetId="7" r:id="rId1"/>
    <sheet name="Расходы ГО" sheetId="8" r:id="rId2"/>
    <sheet name="МП" sheetId="9" r:id="rId3"/>
  </sheets>
  <definedNames>
    <definedName name="_xlnm.Print_Titles" localSheetId="0">'Доходы ГО'!$7:$7</definedName>
    <definedName name="_xlnm.Print_Titles" localSheetId="2">МП!$7:$7</definedName>
    <definedName name="_xlnm.Print_Titles" localSheetId="1">'Расходы ГО'!$7:$7</definedName>
  </definedNames>
  <calcPr calcId="152511" fullPrecision="0"/>
</workbook>
</file>

<file path=xl/calcChain.xml><?xml version="1.0" encoding="utf-8"?>
<calcChain xmlns="http://schemas.openxmlformats.org/spreadsheetml/2006/main">
  <c r="E9" i="7" l="1"/>
  <c r="F11" i="7"/>
  <c r="D42" i="8" l="1"/>
  <c r="D8" i="8" s="1"/>
  <c r="E42" i="8"/>
  <c r="C42" i="8"/>
  <c r="C51" i="8"/>
  <c r="C20" i="8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C9" i="9"/>
  <c r="F14" i="8" l="1"/>
  <c r="D54" i="8" l="1"/>
  <c r="E54" i="8"/>
  <c r="C54" i="8"/>
  <c r="D51" i="8"/>
  <c r="E51" i="8"/>
  <c r="F51" i="8"/>
  <c r="D39" i="8"/>
  <c r="E39" i="8"/>
  <c r="C39" i="8"/>
  <c r="D32" i="8"/>
  <c r="E32" i="8"/>
  <c r="C32" i="8"/>
  <c r="F32" i="8" s="1"/>
  <c r="D30" i="8"/>
  <c r="E30" i="8"/>
  <c r="C30" i="8"/>
  <c r="D25" i="8"/>
  <c r="E25" i="8"/>
  <c r="C25" i="8"/>
  <c r="D20" i="8"/>
  <c r="E20" i="8"/>
  <c r="D17" i="8"/>
  <c r="E17" i="8"/>
  <c r="C17" i="8"/>
  <c r="D10" i="8"/>
  <c r="E10" i="8"/>
  <c r="C10" i="8"/>
  <c r="F55" i="8"/>
  <c r="F53" i="8"/>
  <c r="F52" i="8"/>
  <c r="F50" i="8"/>
  <c r="F49" i="8"/>
  <c r="F48" i="8"/>
  <c r="F47" i="8"/>
  <c r="F46" i="8"/>
  <c r="F45" i="8"/>
  <c r="F44" i="8"/>
  <c r="F43" i="8"/>
  <c r="F41" i="8"/>
  <c r="F40" i="8"/>
  <c r="F38" i="8"/>
  <c r="F37" i="8"/>
  <c r="F36" i="8"/>
  <c r="F35" i="8"/>
  <c r="F34" i="8"/>
  <c r="F33" i="8"/>
  <c r="F31" i="8"/>
  <c r="F29" i="8"/>
  <c r="F28" i="8"/>
  <c r="F27" i="8"/>
  <c r="F26" i="8"/>
  <c r="F24" i="8"/>
  <c r="F23" i="8"/>
  <c r="F22" i="8"/>
  <c r="F21" i="8"/>
  <c r="F19" i="8"/>
  <c r="F18" i="8"/>
  <c r="F16" i="8"/>
  <c r="F15" i="8"/>
  <c r="F13" i="8"/>
  <c r="F12" i="8"/>
  <c r="F11" i="8"/>
  <c r="F54" i="8" l="1"/>
  <c r="F42" i="8"/>
  <c r="F39" i="8"/>
  <c r="F30" i="8"/>
  <c r="E8" i="8"/>
  <c r="F25" i="8"/>
  <c r="F20" i="8"/>
  <c r="F17" i="8"/>
  <c r="F10" i="8"/>
  <c r="C8" i="8"/>
  <c r="F13" i="7"/>
  <c r="F30" i="7"/>
  <c r="F24" i="7"/>
  <c r="F22" i="7"/>
  <c r="F16" i="7"/>
  <c r="F17" i="7"/>
  <c r="F18" i="7"/>
  <c r="F21" i="7"/>
  <c r="F20" i="7"/>
  <c r="F15" i="7"/>
  <c r="F8" i="8" l="1"/>
  <c r="F40" i="7"/>
  <c r="D23" i="7" l="1"/>
  <c r="E23" i="7"/>
  <c r="D19" i="7"/>
  <c r="E19" i="7"/>
  <c r="D14" i="7"/>
  <c r="E14" i="7"/>
  <c r="D12" i="7"/>
  <c r="E12" i="7"/>
  <c r="D10" i="7"/>
  <c r="E10" i="7"/>
  <c r="C23" i="7"/>
  <c r="C19" i="7"/>
  <c r="C14" i="7"/>
  <c r="C12" i="7"/>
  <c r="C10" i="7"/>
  <c r="F10" i="7" l="1"/>
  <c r="C9" i="7"/>
  <c r="F14" i="7"/>
  <c r="F12" i="7"/>
  <c r="D9" i="7"/>
  <c r="F9" i="7" l="1"/>
  <c r="D9" i="9"/>
  <c r="D8" i="9" s="1"/>
  <c r="E9" i="9"/>
  <c r="C8" i="9"/>
  <c r="E8" i="9" l="1"/>
  <c r="F9" i="9"/>
  <c r="F8" i="9"/>
  <c r="C8" i="7" l="1"/>
  <c r="F19" i="7" l="1"/>
  <c r="F23" i="7" l="1"/>
  <c r="F33" i="7"/>
  <c r="F38" i="7"/>
  <c r="F37" i="7"/>
  <c r="F36" i="7"/>
  <c r="F35" i="7"/>
  <c r="F31" i="7"/>
  <c r="F29" i="7"/>
  <c r="F28" i="7"/>
  <c r="F27" i="7"/>
  <c r="F26" i="7"/>
  <c r="E8" i="7" l="1"/>
  <c r="D8" i="7"/>
  <c r="F34" i="7"/>
  <c r="F8" i="7" l="1"/>
</calcChain>
</file>

<file path=xl/sharedStrings.xml><?xml version="1.0" encoding="utf-8"?>
<sst xmlns="http://schemas.openxmlformats.org/spreadsheetml/2006/main" count="335" uniqueCount="250">
  <si>
    <t>Отчет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</si>
  <si>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</si>
  <si>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</si>
  <si>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</si>
  <si>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</si>
  <si>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</si>
  <si>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</si>
  <si>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</si>
  <si>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</si>
  <si>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НАЛОГИ НА ИМУЩЕСТВО</t>
  </si>
  <si>
    <t>Налог на имущество организаций</t>
  </si>
  <si>
    <t>НАЛОГИ, СБОРЫ И РЕГУЛЯРНЫЕ ПЛАТЕЖИ ЗА ПОЛЬЗОВАНИЕ ПРИРОДНЫМИ РЕСУРСАМИ</t>
  </si>
  <si>
    <t>Налог на добычу полезных ископаемых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</si>
  <si>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</si>
  <si>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</si>
  <si>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</si>
  <si>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</si>
  <si>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</si>
  <si>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</si>
  <si>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</si>
  <si>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</si>
  <si>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</si>
  <si>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</si>
  <si>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</si>
  <si>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</si>
  <si>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</si>
  <si>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БЕЗВОЗМЕЗДНЫЕ ПОСТУПЛЕНИЯ ОТ ГОСУДАРСТВЕННЫХ (МУНИЦИПАЛЬНЫХ) ОРГАНИЗАЦИЙ</t>
  </si>
  <si>
    <t>ПРОЧИЕ БЕЗВОЗМЕЗДНЫЕ ПОСТУПЛЕНИЯ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</si>
  <si>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</si>
  <si>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</si>
  <si>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Наименование показателя</t>
  </si>
  <si>
    <t>КБК</t>
  </si>
  <si>
    <t>Пояснения различий между первоначально утвержденными показателями доходов и их фактическими значениями*</t>
  </si>
  <si>
    <t>ВСЕГО ДОХОДОВ</t>
  </si>
  <si>
    <t>Х</t>
  </si>
  <si>
    <t>Примечание</t>
  </si>
  <si>
    <t>*Пояснение различий в случае отклонения менее или более 5%</t>
  </si>
  <si>
    <t xml:space="preserve">Рост налоговой базы
</t>
  </si>
  <si>
    <t>Поступление сумм дебиторской задолженности прошлых лет</t>
  </si>
  <si>
    <t xml:space="preserve">   Приложение № 1 </t>
  </si>
  <si>
    <t>Возврат с учетом требований бюджетного законодательства в бюджет РБ из местных бюджетов остатков целевых межбюджетных трансфертов прошлых лет и от организаций остатков целевых средств</t>
  </si>
  <si>
    <t>Возврат с учетом требований бюджетного законодательства из бюджета РБ остатков целевых межбюджетных трансфертов прошлых лет в бюджеты, из которых они были предоставлены</t>
  </si>
  <si>
    <t>х</t>
  </si>
  <si>
    <t xml:space="preserve">   Приложение № 2 </t>
  </si>
  <si>
    <t>ВСЕГО РАСХОДОВ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</si>
  <si>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</si>
  <si>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</si>
  <si>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</si>
  <si>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</si>
  <si>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</si>
  <si>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</si>
  <si>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Судебная система</t>
  </si>
  <si>
    <t>0105</t>
  </si>
  <si>
    <t>Обеспечение проведения выборов и референдумов</t>
  </si>
  <si>
    <t>0107</t>
  </si>
  <si>
    <t>Резервные фонды</t>
  </si>
  <si>
    <t>0111</t>
  </si>
  <si>
    <t>Другие общегосударственные вопросы</t>
  </si>
  <si>
    <t>0113</t>
  </si>
  <si>
    <t>НАЦИОНАЛЬНАЯ БЕЗОПАСНОСТЬ И ПРАВООХРАНИТЕЛЬНАЯ ДЕЯТЕЛЬНОСТЬ</t>
  </si>
  <si>
    <t>0300</t>
  </si>
  <si>
    <t>0309</t>
  </si>
  <si>
    <t>0310</t>
  </si>
  <si>
    <t>НАЦИОНАЛЬНАЯ ЭКОНОМИКА</t>
  </si>
  <si>
    <t>0400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</si>
  <si>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</si>
  <si>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</si>
  <si>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</si>
  <si>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</si>
  <si>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</si>
  <si>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</si>
  <si>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</si>
  <si>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</si>
  <si>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</si>
  <si>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</si>
  <si>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</si>
  <si>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</si>
  <si>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</si>
  <si>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</si>
  <si>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</si>
  <si>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</si>
  <si>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</si>
  <si>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</si>
  <si>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ОХРАНА ОКРУЖАЮЩЕЙ СРЕДЫ</t>
  </si>
  <si>
    <t>0600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</si>
  <si>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</si>
  <si>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</si>
  <si>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</si>
  <si>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</si>
  <si>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</si>
  <si>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</si>
  <si>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</si>
  <si>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</si>
  <si>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Профессиональная подготовка, переподготовка и повышение квалификации</t>
  </si>
  <si>
    <t>0705</t>
  </si>
  <si>
    <t>Молодежная политика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</si>
  <si>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</si>
  <si>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</si>
  <si>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</si>
  <si>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</si>
  <si>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</si>
  <si>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</si>
  <si>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</si>
  <si>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</si>
  <si>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</si>
  <si>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</si>
  <si>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</si>
  <si>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</si>
  <si>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</si>
  <si>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</si>
  <si>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</si>
  <si>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</si>
  <si>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</si>
  <si>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ФИЗИЧЕСКАЯ КУЛЬТУРА И СПОРТ</t>
  </si>
  <si>
    <t>1100</t>
  </si>
  <si>
    <t>Физическая культура</t>
  </si>
  <si>
    <t>1101</t>
  </si>
  <si>
    <t>Массовый спорт</t>
  </si>
  <si>
    <t>1102</t>
  </si>
  <si>
    <t>Спорт высших достижений</t>
  </si>
  <si>
    <t>1103</t>
  </si>
  <si>
    <t>Другие вопросы в области физической культуры и спорта</t>
  </si>
  <si>
    <t>1105</t>
  </si>
  <si>
    <t>СРЕДСТВА МАССОВОЙ ИНФОРМАЦИИ</t>
  </si>
  <si>
    <t>1200</t>
  </si>
  <si>
    <t>Телевидение и радиовещание</t>
  </si>
  <si>
    <t>1201</t>
  </si>
  <si>
    <t>Периодическая печать и издательства</t>
  </si>
  <si>
    <t>1202</t>
  </si>
  <si>
    <t>1300</t>
  </si>
  <si>
    <t>1301</t>
  </si>
  <si>
    <t>* Пояснение различий в случае отклонения менее или более 5%</t>
  </si>
  <si>
    <t xml:space="preserve">Приложение № 3 </t>
  </si>
  <si>
    <t>Пояснения различий между первоначально утвержденными показателями расходов и их фактическими значениями*</t>
  </si>
  <si>
    <t xml:space="preserve">ВСЕГО РАСХОДОВ </t>
  </si>
  <si>
    <t>Программные расходы</t>
  </si>
  <si>
    <t>Непрограммные расходы</t>
  </si>
  <si>
    <t/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</si>
  <si>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</si>
  <si>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</si>
  <si>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 xml:space="preserve">Сведения о фактически произведенных расходах по разделам и подразделам классификации расходов бюджета 
</t>
  </si>
  <si>
    <t>(по бюджету городского округа город Салават Республики Башкортостан)</t>
  </si>
  <si>
    <t>Утвержден-ный план</t>
  </si>
  <si>
    <t>Темп исполнения (отчет к утвержден-ному плану), %</t>
  </si>
  <si>
    <t xml:space="preserve">Сведения о фактических поступлениях доходов по видам доходов в сравнении </t>
  </si>
  <si>
    <t xml:space="preserve">Сведения о фактически произведенных расходах на реализацию муниципальных программ </t>
  </si>
  <si>
    <t>Экономия расходов по результатам проведенных торгов в рамках 44 - ФЗ.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</si>
  <si>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</si>
  <si>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</si>
  <si>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</si>
  <si>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</si>
  <si>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>Увеличение количества штрафных санкций</t>
  </si>
  <si>
    <t>Заместитель главы Администрации-</t>
  </si>
  <si>
    <t>Т.Н.Силкина</t>
  </si>
  <si>
    <t xml:space="preserve">начальник Финансового управления </t>
  </si>
  <si>
    <t>(подпись)</t>
  </si>
  <si>
    <t>(расшифровка)</t>
  </si>
  <si>
    <t>Исп. Зверева Л.А. 8(3476)35-20-20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</si>
  <si>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</si>
  <si>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</si>
  <si>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охраны окружающей среды</t>
  </si>
  <si>
    <t>0605</t>
  </si>
  <si>
    <t>в сравнении с первоначально утвержденными решением Совета о бюджете значениями за 2021 год</t>
  </si>
  <si>
    <t xml:space="preserve">Уточненный план </t>
  </si>
  <si>
    <t>(в рублях)</t>
  </si>
  <si>
    <t>Возмещение затрат по проведению отчетного заседания Совета городского округа.
Приобретение оргтехники, расходных материалов к оргтехники.</t>
  </si>
  <si>
    <t>Отсутствие необходимости  в составлении списка и запасного списка кандидатов в присяжные заседатели городского округа.</t>
  </si>
  <si>
    <t>Проведение дополнительных выборов депутата Совета городского округа 5-го созыва по одномандатному избирательному округу №2.</t>
  </si>
  <si>
    <t>Перераспределение бюджетных ассигнований с раздела 0309 на раздел 0310 в сооттветствии с приказом Минфина России от 06.06.2019 N 85н "О Порядке формирования и применения кодов бюджетной классификации Российской Федерации, их структуре и принципах назначения".</t>
  </si>
  <si>
    <t>Создание муниципального казенного учреждения для осуществления начисления физическим лицам выплат по оплате труда и иных выплат, а также связанных с ними обязательных платежей в бюджеты бюджетной системы РФ и ведение бюджетного учета, включая составление и представление бюджетной отчетности (МКУ "Центр финансовой отчетности").</t>
  </si>
  <si>
    <t>Увеличение субвенции  по организации мероприятий при осуществлении деятельности по обращению с животными без владельцев из бюджета РБ.</t>
  </si>
  <si>
    <t>Выполнение проектно- изыскательских работ на объекте: Капитального строительства "Трамвайная линия по улицам Ленинградская, Губкина и Калинина".</t>
  </si>
  <si>
    <t>Передача функций бюджетного (бухгалтерского) учета и формированию бюджетной (бухгалтерской) и налоговой отчетности вновь созданному МКУ «Центр финансовой отчетности»</t>
  </si>
  <si>
    <t>Капитальный ремонт общежития по адресу Калинина 76</t>
  </si>
  <si>
    <t>Уменьшений субвенции на компенсацию части платы, взимаемой с родителей (законных представителей) за присмотр и уход за детьми, посещающими  организации дошкольного образования, субвенции по социальной поддержке детей-сирот и детей, оставшихся без попечения родителей, а также детей, находящихся в трудной жизненной ситуации, в части организации и обеспечения отдыха и оздоровления детей указанных категорий из бюджета РБ.
Экономия расходов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по результатам проведенных торгов в рамках 44 - ФЗ.</t>
  </si>
  <si>
    <t>Сокращение бюджетных ассигнований средств бюджета городского округа на подготовку, переподготовку и повышение квалификации кадров.</t>
  </si>
  <si>
    <t>Увеличение сибсидий на финансовое обеспечение дорожной деятельности в рамках реализации национального проекта «Безопасные и качественные автомобильные дороги»и на содержание, ремонт, капитальный ремонт, строительство и реконструкция автомобильных дорог общего пользования местного значения из бюджетов РФ и РБ</t>
  </si>
  <si>
    <t>Перераспределение зарезервированных в составе бюджетных ассигнований средств бюджета городского округа по отдельным направлениям расходов в соответствии с решением Совета городского округа.</t>
  </si>
  <si>
    <t>Перераспределение бюджетных ассигнований по отдельным направлениям расходов в соответствии с решением Совета городского округа.</t>
  </si>
  <si>
    <t>Увеличение фонда оплаты труда в связи с изменением минимального размера оплаты труда (14 710,8).
Устранение нарушений по антитеррористической защищенности, предписаний МЧС России"
Увеличение предоставлений субвенций субсидий из бюджетов РФ и РБ.</t>
  </si>
  <si>
    <t>Предоставление субсидии на государственную поддержку закупки контейнеров для раздельного накопления твердых коммунальных отходов из бюджетов РФ и РБ.</t>
  </si>
  <si>
    <t>Передача функций бюджетного (бухгалтерского) учета и формированию бюджетной (бухгалтерской) и налоговой отчетности вновь созданному МКУ «Центр финансовой отчетности».</t>
  </si>
  <si>
    <t>Увеличение выплаты пенсии по муниципальной службе, в связи с принятием Закона Республики Башкортостан от 29.06.2021 г. № 422-з «О внесении в отдельные акты Республики Башкортостан».</t>
  </si>
  <si>
    <t>Уточнение численности отдельных категорий граждан, получающих отдельные меры социальной поддержки и социальные выплаты, установленные решениями органов местного самоуправления.</t>
  </si>
  <si>
    <t>Предоставление межбюджетных трансфертов на проведение капитального ремонта стадина "Строитель".</t>
  </si>
  <si>
    <t>На оплату коммунальных услуг (тепловая энергия) МАУ СШ "Алмаз".</t>
  </si>
  <si>
    <t>Уменьшение предоставления субсидий на обеспечение уровня финансирования организаций, осуществляющих спортивную подготовку по базовым видам спорта из бюджета РБ.</t>
  </si>
  <si>
    <t>Сокращение объема публикации муниципальных правовых актов и иной официальной информации.</t>
  </si>
  <si>
    <t>"21" февраля 2022г.</t>
  </si>
  <si>
    <t>Муниципальная программа «Управление муниципальными финансами и муниципальным долгом городского округа город Салават Республики Башкортостан»</t>
  </si>
  <si>
    <t>0100000000</t>
  </si>
  <si>
    <t>Муниципальная программа «Снижение рисков и смягчение последствий чрезвычайных ситуаций природного и техногенного характера в городском округе город Салават Республики Башкортостан»</t>
  </si>
  <si>
    <t>0200000000</t>
  </si>
  <si>
    <t>Муниципальная программа «Транспортное развитие городского округа город Салават Республики Башкортостан»</t>
  </si>
  <si>
    <t>0300000000</t>
  </si>
  <si>
    <t>Муниципальная программа «Развитие и поддержка малого и среднего предпринимательства в городском округе город Салават Республики Башкортостан»</t>
  </si>
  <si>
    <t>0400000000</t>
  </si>
  <si>
    <t>Муниципальная программа «Качественное жилищно-коммунальное обслуживание городского округа город Салават Республики Башкортостан»</t>
  </si>
  <si>
    <t>0700000000</t>
  </si>
  <si>
    <t>Муниципальная программа «Развитие образования в городском округе город Салават Республики Башкортостан»</t>
  </si>
  <si>
    <t>0800000000</t>
  </si>
  <si>
    <t>Муниципальная программа «Развитие молодежной политики в городском округе город Салават Республики Башкортостан»</t>
  </si>
  <si>
    <t>0900000000</t>
  </si>
  <si>
    <t>Муниципальная программа «Национально-культурное развитие в городском округе город Салават Республики Башкортостан»</t>
  </si>
  <si>
    <t>1000000000</t>
  </si>
  <si>
    <t>Муниципальная программа «Социальная поддержка граждан в городском округе город Салават Республики Башкортостан»</t>
  </si>
  <si>
    <t>1100000000</t>
  </si>
  <si>
    <t>Муниципальная программа «Поддержка молодых семей, нуждающихся в улучшении жилищных условий»</t>
  </si>
  <si>
    <t>1200000000</t>
  </si>
  <si>
    <t>Муниципальная программа «Развитие физической культуры и спорта в городском округе город Салават Республики Башкортостан»</t>
  </si>
  <si>
    <t>1300000000</t>
  </si>
  <si>
    <t>Муниципальная программа «Развитие муниципальной службы в Администрации городского округа город Салават Республики Башкортостан»</t>
  </si>
  <si>
    <t>1700000000</t>
  </si>
  <si>
    <t>Муниципальная программа «Формирование современной городской среды на территории городского округа город Салават Республики Башкортостан»</t>
  </si>
  <si>
    <t>1800000000</t>
  </si>
  <si>
    <t>Муниципальная программа «Развитие центра информационного технического обслуживания в городском округе город Салават Республики Башкортостан»</t>
  </si>
  <si>
    <t>1900000000</t>
  </si>
  <si>
    <t>Муниципальная программа «Реализация государственной национальной политики в городском округе город Салават Республики Башкортостан»</t>
  </si>
  <si>
    <t>2000000000</t>
  </si>
  <si>
    <t>Муниципальная программа «Благоустройство дворовых территорий городского округа город Салават Республики Башкортостан»</t>
  </si>
  <si>
    <t>2100000000</t>
  </si>
  <si>
    <t>Муниципальная программа «Развитие системы закупок товаров, работ, услуг для муниципальных нужд городского округа город Салават Республики Башкортостан»</t>
  </si>
  <si>
    <t>2200000000</t>
  </si>
  <si>
    <t>Муниципальная программа «Охрана здоровья населения городского округа город Салават Республики Башкортостан»</t>
  </si>
  <si>
    <t>2400000000</t>
  </si>
  <si>
    <t>9900000000</t>
  </si>
  <si>
    <t>Предоставление субсидиина на поддержку мероприятий муниципальных программ развития субъектов малого и среднего предпринимательства из бюджета РБ</t>
  </si>
  <si>
    <t>Экономия расходов по результатам проведенных торгов в рамках 44 - ФЗ.
Перераспределение бюджетных ассигнований по отдельным направлениям расходов в соответствии с решением Совета городского округа.</t>
  </si>
  <si>
    <t>Уменьшение субвенции на осуществление государственных полномочий по организации и обеспечению отдыха и оздоровления детей из бюджета РБ.</t>
  </si>
  <si>
    <t>Увеличение субсидий на реализацию программ формирования современной городской среды зи бюджета РФ и РБ и софинасирования з бюджета городского округа</t>
  </si>
  <si>
    <t>Увеличение субсидии на реализацию проектов по комплексному благоустройству дворовых территорий «Башкирские дворики» из бюджета РБ</t>
  </si>
  <si>
    <t>Экономия расходов по результатам проведенных торгов в рамках 44 - ФЗ и по смете расходов.</t>
  </si>
  <si>
    <t>Сокращение количества социальных выплат Администрации городского округа студентам 5-6 курсов медицинских высших учебных заведениях России</t>
  </si>
  <si>
    <t>Утвержденный план</t>
  </si>
  <si>
    <t>ЗАДОЛЖЕННОСТЬ И ПЕРЕРАСЧЕТЫ ПО ОТМЕНЕННЫМ НАЛОГАМ, СБОРАМ И ИНЫМ ОБЯЗАТЕЛЬНЫМ ПЛАТЕЖАМ</t>
  </si>
  <si>
    <t>-</t>
  </si>
  <si>
    <t>Исп. Кульсарина Д.Р. 8(3476)35-23-17</t>
  </si>
  <si>
    <t>Поступление федеральных средств, первоначально не распределенных регионам федеральным законом о бюджете, дополнительное поступление федеральных средств в 2021 году в соответствии с решениями, принятыми на федеральном уровне</t>
  </si>
  <si>
    <t>Изменение учета по инициативному бюджетированию</t>
  </si>
  <si>
    <t>Увеличение количества заключенных договоров по реализациии имущественного комплекса, находящегося в муниципальной собственности</t>
  </si>
  <si>
    <t>Оспаривание кадастровой стоимости земель и, тем самым, перерасчет суммы арендной платы по договорам с физическими и юридическими лицами, продажа материальных и нематериальных активов</t>
  </si>
  <si>
    <t>Увеличение пользователей природными ресурсами</t>
  </si>
  <si>
    <t>Уменьшение количества услуг с обязательной олатой госпошлины</t>
  </si>
  <si>
    <t>Переход налогоплательщиков на режим самозанятости и индивидуального предпринимательства</t>
  </si>
  <si>
    <t>Отмена режима налогообложения и переход налогоплательщиков на другие системы налогообложения</t>
  </si>
  <si>
    <t>Переход налогоплательщиков на указанную систему налогообложения в связи с отменой ЕНВД</t>
  </si>
  <si>
    <t>Оспаривание кадастровой стоимости объектов налогообложения</t>
  </si>
  <si>
    <t xml:space="preserve">Изменение механизма распределения акцизов, индексация ставок акцизов </t>
  </si>
  <si>
    <t xml:space="preserve"> с первоначально утвержденными решением о бюджете значениями за 2021 год </t>
  </si>
  <si>
    <t>Уменьшение субвенции на осуществление государственных полномочий по организации и обеспечению отдыха и оздоровления детей из бюджета РБ.
Уменьшение субвенции по социальной поддержке детей-сирот и детей, оставшихся без попечения родителей, а также детей, находящихся в трудной жизненной ситуации, в части организации и обеспечения отдыха и оздоровления детей указанных категорий из бюджета РБ.
Уменьшений субвенции на компенсацию части платы, взимаемой с родителей (законных представителей) за присмотр и уход за детьми, посещающими  организации дошкольного образования.
Экономия расходов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по результатам проведенных торгов в рамках 44 - ФЗ."
Передача функций бюджетного (бухгалтерского) учета и формированию бюджетной (бухгалтерской) и налоговой отчетности вновь созданному МКУ «Центр финансовой отчетности».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</si>
</sst>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1">
    <xf numFmtId="0" fontId="0" fillId="0" borderId="0" xfId="0"/>
    <xf numFmtId="0" fontId="3" fillId="0" borderId="0" xfId="0" applyFont="1" applyAlignment="1">
      <alignment vertical="center"/>
    </xf>
    <xf numFmtId="0" fontId="3" fillId="0" borderId="6" xfId="0" applyFont="1" applyBorder="1"/>
    <xf numFmtId="0" fontId="3" fillId="0" borderId="0" xfId="0" applyFont="1" applyBorder="1"/>
    <xf numFmtId="0" fontId="3" fillId="0" borderId="0" xfId="0" applyFo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" fontId="4" fillId="0" borderId="0" xfId="1" applyNumberFormat="1" applyFont="1" applyFill="1" applyAlignment="1">
      <alignment vertical="center" wrapText="1"/>
    </xf>
    <xf numFmtId="0" fontId="4" fillId="0" borderId="0" xfId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Fill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 shrinkToFit="1"/>
    </xf>
    <xf numFmtId="4" fontId="7" fillId="2" borderId="1" xfId="0" applyNumberFormat="1" applyFont="1" applyFill="1" applyBorder="1" applyAlignment="1">
      <alignment horizontal="center" vertical="center" shrinkToFit="1"/>
    </xf>
    <xf numFmtId="4" fontId="6" fillId="2" borderId="1" xfId="0" applyNumberFormat="1" applyFont="1" applyFill="1" applyBorder="1" applyAlignment="1">
      <alignment horizontal="center" vertical="center" shrinkToFit="1"/>
    </xf>
    <xf numFmtId="0" fontId="4" fillId="0" borderId="0" xfId="1" applyFont="1" applyFill="1" applyAlignment="1">
      <alignment vertical="center" shrinkToFit="1"/>
    </xf>
    <xf numFmtId="4" fontId="5" fillId="0" borderId="0" xfId="1" applyNumberFormat="1" applyFont="1" applyFill="1" applyAlignment="1">
      <alignment vertical="center" wrapText="1"/>
    </xf>
    <xf numFmtId="0" fontId="5" fillId="0" borderId="0" xfId="1" applyFont="1" applyFill="1" applyAlignment="1">
      <alignment vertical="center" shrinkToFit="1"/>
    </xf>
    <xf numFmtId="0" fontId="5" fillId="0" borderId="0" xfId="0" applyFont="1" applyFill="1" applyAlignment="1">
      <alignment horizontal="right" vertical="center" wrapText="1"/>
    </xf>
    <xf numFmtId="0" fontId="4" fillId="0" borderId="1" xfId="1" applyFont="1" applyFill="1" applyBorder="1" applyAlignment="1">
      <alignment horizontal="center" vertical="center" shrinkToFit="1"/>
    </xf>
    <xf numFmtId="4" fontId="4" fillId="0" borderId="1" xfId="1" applyNumberFormat="1" applyFont="1" applyFill="1" applyBorder="1" applyAlignment="1">
      <alignment horizontal="left" vertical="center" wrapText="1"/>
    </xf>
    <xf numFmtId="164" fontId="5" fillId="0" borderId="0" xfId="0" applyNumberFormat="1" applyFont="1" applyAlignment="1">
      <alignment vertical="center"/>
    </xf>
    <xf numFmtId="4" fontId="5" fillId="0" borderId="1" xfId="1" applyNumberFormat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0" fontId="5" fillId="0" borderId="1" xfId="0" quotePrefix="1" applyFont="1" applyBorder="1" applyAlignment="1">
      <alignment horizontal="left" vertical="center" wrapText="1"/>
    </xf>
    <xf numFmtId="0" fontId="5" fillId="0" borderId="0" xfId="0" applyFont="1" applyFill="1" applyAlignment="1">
      <alignment vertical="center" shrinkToFit="1"/>
    </xf>
    <xf numFmtId="0" fontId="5" fillId="0" borderId="1" xfId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wrapText="1"/>
    </xf>
    <xf numFmtId="4" fontId="4" fillId="0" borderId="0" xfId="1" applyNumberFormat="1" applyFont="1" applyFill="1" applyAlignment="1">
      <alignment horizontal="left" vertical="center" wrapText="1"/>
    </xf>
    <xf numFmtId="0" fontId="4" fillId="0" borderId="0" xfId="1" applyFont="1" applyFill="1" applyAlignment="1">
      <alignment horizontal="left" vertical="center" wrapText="1"/>
    </xf>
    <xf numFmtId="0" fontId="5" fillId="0" borderId="0" xfId="1" applyFont="1" applyFill="1" applyAlignment="1">
      <alignment horizontal="left" vertical="center" wrapText="1"/>
    </xf>
    <xf numFmtId="49" fontId="5" fillId="0" borderId="1" xfId="0" quotePrefix="1" applyNumberFormat="1" applyFont="1" applyBorder="1" applyAlignment="1">
      <alignment horizontal="left" vertical="center" shrinkToFit="1"/>
    </xf>
    <xf numFmtId="0" fontId="5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65" fontId="8" fillId="0" borderId="1" xfId="0" applyNumberFormat="1" applyFont="1" applyFill="1" applyBorder="1" applyAlignment="1">
      <alignment horizontal="center" vertical="center"/>
    </xf>
    <xf numFmtId="0" fontId="8" fillId="0" borderId="1" xfId="0" quotePrefix="1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5" fillId="0" borderId="1" xfId="0" quotePrefix="1" applyFont="1" applyBorder="1" applyAlignment="1">
      <alignment horizontal="center" vertical="center" shrinkToFit="1"/>
    </xf>
    <xf numFmtId="0" fontId="5" fillId="0" borderId="5" xfId="2" quotePrefix="1" applyFont="1" applyBorder="1" applyAlignment="1">
      <alignment horizontal="center" vertical="center" shrinkToFit="1"/>
    </xf>
    <xf numFmtId="0" fontId="8" fillId="0" borderId="1" xfId="0" quotePrefix="1" applyFont="1" applyBorder="1" applyAlignment="1">
      <alignment horizontal="center" vertical="center" shrinkToFit="1"/>
    </xf>
    <xf numFmtId="4" fontId="4" fillId="0" borderId="1" xfId="0" applyNumberFormat="1" applyFont="1" applyFill="1" applyBorder="1" applyAlignment="1">
      <alignment horizontal="center" vertical="center" shrinkToFit="1"/>
    </xf>
    <xf numFmtId="4" fontId="8" fillId="0" borderId="1" xfId="0" applyNumberFormat="1" applyFont="1" applyFill="1" applyBorder="1" applyAlignment="1">
      <alignment horizontal="center" vertical="center" shrinkToFit="1"/>
    </xf>
    <xf numFmtId="4" fontId="3" fillId="0" borderId="1" xfId="0" applyNumberFormat="1" applyFont="1" applyBorder="1" applyAlignment="1">
      <alignment horizontal="center" vertical="center" shrinkToFit="1"/>
    </xf>
    <xf numFmtId="4" fontId="8" fillId="0" borderId="1" xfId="0" applyNumberFormat="1" applyFont="1" applyBorder="1" applyAlignment="1">
      <alignment horizontal="center" vertical="center" shrinkToFit="1"/>
    </xf>
    <xf numFmtId="4" fontId="9" fillId="0" borderId="1" xfId="0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" fontId="4" fillId="0" borderId="0" xfId="1" applyNumberFormat="1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6" xfId="0" applyFont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zoomScaleNormal="100" zoomScaleSheetLayoutView="70" workbookViewId="0">
      <pane ySplit="7" topLeftCell="A44" activePane="bottomLeft" state="frozenSplit"/>
      <selection pane="bottomLeft" activeCell="D40" sqref="D40"/>
    </sheetView>
  </sheetViews>
  <sheetFormatPr defaultColWidth="10.140625" defaultRowHeight="12.75" x14ac:dyDescent="0.25"/>
  <cols>
    <col min="1" max="1" width="20" style="42" customWidth="1"/>
    <col min="2" max="2" width="7.85546875" style="62" customWidth="1"/>
    <col min="3" max="5" width="13.28515625" style="20" customWidth="1"/>
    <col min="6" max="6" width="10.85546875" style="20" customWidth="1"/>
    <col min="7" max="7" width="19" style="94" customWidth="1"/>
    <col min="8" max="16384" width="10.140625" style="17"/>
  </cols>
  <sheetData>
    <row r="1" spans="1:11" s="33" customFormat="1" x14ac:dyDescent="0.25">
      <c r="A1" s="13"/>
      <c r="B1" s="49"/>
      <c r="C1" s="14"/>
      <c r="D1" s="14"/>
      <c r="E1" s="14"/>
      <c r="F1" s="15"/>
      <c r="G1" s="64" t="s">
        <v>39</v>
      </c>
    </row>
    <row r="2" spans="1:11" x14ac:dyDescent="0.25">
      <c r="A2" s="104" t="s">
        <v>144</v>
      </c>
      <c r="B2" s="104"/>
      <c r="C2" s="104"/>
      <c r="D2" s="104"/>
      <c r="E2" s="104"/>
      <c r="F2" s="104"/>
      <c r="G2" s="104"/>
    </row>
    <row r="3" spans="1:11" x14ac:dyDescent="0.25">
      <c r="A3" s="104" t="s">
        <v>248</v>
      </c>
      <c r="B3" s="104"/>
      <c r="C3" s="104"/>
      <c r="D3" s="104"/>
      <c r="E3" s="104"/>
      <c r="F3" s="104"/>
      <c r="G3" s="104"/>
    </row>
    <row r="4" spans="1:11" x14ac:dyDescent="0.25">
      <c r="A4" s="104" t="s">
        <v>141</v>
      </c>
      <c r="B4" s="104"/>
      <c r="C4" s="104"/>
      <c r="D4" s="104"/>
      <c r="E4" s="104"/>
      <c r="F4" s="104"/>
      <c r="G4" s="104"/>
    </row>
    <row r="6" spans="1:11" x14ac:dyDescent="0.25">
      <c r="A6" s="50"/>
      <c r="B6" s="51"/>
      <c r="C6" s="19"/>
      <c r="D6" s="19"/>
      <c r="E6" s="19"/>
      <c r="G6" s="52" t="s">
        <v>164</v>
      </c>
    </row>
    <row r="7" spans="1:11" ht="102" x14ac:dyDescent="0.25">
      <c r="A7" s="24" t="s">
        <v>30</v>
      </c>
      <c r="B7" s="53" t="s">
        <v>31</v>
      </c>
      <c r="C7" s="24" t="s">
        <v>233</v>
      </c>
      <c r="D7" s="24" t="s">
        <v>163</v>
      </c>
      <c r="E7" s="25" t="s">
        <v>0</v>
      </c>
      <c r="F7" s="24" t="s">
        <v>143</v>
      </c>
      <c r="G7" s="26" t="s">
        <v>32</v>
      </c>
    </row>
    <row r="8" spans="1:11" x14ac:dyDescent="0.25">
      <c r="A8" s="54" t="s">
        <v>33</v>
      </c>
      <c r="B8" s="53" t="s">
        <v>34</v>
      </c>
      <c r="C8" s="45">
        <f>C9+C33</f>
        <v>3138674400</v>
      </c>
      <c r="D8" s="45">
        <f>D9+D33</f>
        <v>3590217137.71</v>
      </c>
      <c r="E8" s="45">
        <f>E9+E33</f>
        <v>3555249411.3200002</v>
      </c>
      <c r="F8" s="28">
        <f t="shared" ref="F8:F18" si="0">E8/C8-1</f>
        <v>0.13300000000000001</v>
      </c>
      <c r="G8" s="26" t="s">
        <v>42</v>
      </c>
    </row>
    <row r="9" spans="1:11" ht="38.25" x14ac:dyDescent="0.25">
      <c r="A9" s="54" t="s">
        <v>1</v>
      </c>
      <c r="B9" s="53">
        <v>1000000000</v>
      </c>
      <c r="C9" s="45">
        <f>C10+C12+C14+C19+C23+C26+C27+C28+C29+C30+C31+C32</f>
        <v>1432703000</v>
      </c>
      <c r="D9" s="45">
        <f>D10+D12+D14+D19+D23+D26+D27+D28+D29+D30+D31+D32</f>
        <v>1348042700</v>
      </c>
      <c r="E9" s="45">
        <f>E10+E12+E14+E19+E23+E26+E27+E28+E29+E30+E31+E32+E25</f>
        <v>1347568707.29</v>
      </c>
      <c r="F9" s="28">
        <f t="shared" si="0"/>
        <v>-5.8999999999999997E-2</v>
      </c>
      <c r="G9" s="26" t="s">
        <v>42</v>
      </c>
      <c r="I9" s="55"/>
      <c r="J9" s="55"/>
      <c r="K9" s="55"/>
    </row>
    <row r="10" spans="1:11" ht="38.25" x14ac:dyDescent="0.25">
      <c r="A10" s="54" t="s">
        <v>2</v>
      </c>
      <c r="B10" s="53">
        <v>1010000000</v>
      </c>
      <c r="C10" s="45">
        <f>C11</f>
        <v>705838000</v>
      </c>
      <c r="D10" s="45">
        <f t="shared" ref="D10:E10" si="1">D11</f>
        <v>668968943.67999995</v>
      </c>
      <c r="E10" s="45">
        <f t="shared" si="1"/>
        <v>663112432.22000003</v>
      </c>
      <c r="F10" s="28">
        <f t="shared" si="0"/>
        <v>-6.0999999999999999E-2</v>
      </c>
      <c r="G10" s="26" t="s">
        <v>42</v>
      </c>
      <c r="I10" s="55"/>
      <c r="J10" s="55"/>
      <c r="K10" s="55"/>
    </row>
    <row r="11" spans="1:11" ht="76.5" x14ac:dyDescent="0.25">
      <c r="A11" s="56" t="s">
        <v>3</v>
      </c>
      <c r="B11" s="57">
        <v>1010200001</v>
      </c>
      <c r="C11" s="98">
        <v>705838000</v>
      </c>
      <c r="D11" s="98">
        <v>668968943.67999995</v>
      </c>
      <c r="E11" s="98">
        <v>663112432.22000003</v>
      </c>
      <c r="F11" s="34">
        <f t="shared" si="0"/>
        <v>-6.0999999999999999E-2</v>
      </c>
      <c r="G11" s="58" t="s">
        <v>243</v>
      </c>
      <c r="I11" s="55"/>
      <c r="J11" s="55"/>
      <c r="K11" s="55"/>
    </row>
    <row r="12" spans="1:11" s="59" customFormat="1" ht="89.25" x14ac:dyDescent="0.25">
      <c r="A12" s="54" t="s">
        <v>4</v>
      </c>
      <c r="B12" s="53">
        <v>1030000000</v>
      </c>
      <c r="C12" s="45">
        <f>C13</f>
        <v>4200000</v>
      </c>
      <c r="D12" s="45">
        <f t="shared" ref="D12:E12" si="2">D13</f>
        <v>5266000</v>
      </c>
      <c r="E12" s="45">
        <f t="shared" si="2"/>
        <v>5184059.37</v>
      </c>
      <c r="F12" s="28">
        <f t="shared" si="0"/>
        <v>0.23400000000000001</v>
      </c>
      <c r="G12" s="26" t="s">
        <v>42</v>
      </c>
      <c r="I12" s="60"/>
      <c r="J12" s="60"/>
      <c r="K12" s="60"/>
    </row>
    <row r="13" spans="1:11" s="59" customFormat="1" ht="89.25" x14ac:dyDescent="0.25">
      <c r="A13" s="56" t="s">
        <v>5</v>
      </c>
      <c r="B13" s="57">
        <v>1030200001</v>
      </c>
      <c r="C13" s="98">
        <v>4200000</v>
      </c>
      <c r="D13" s="98">
        <v>5266000</v>
      </c>
      <c r="E13" s="98">
        <v>5184059.37</v>
      </c>
      <c r="F13" s="34">
        <f t="shared" si="0"/>
        <v>0.23400000000000001</v>
      </c>
      <c r="G13" s="97" t="s">
        <v>247</v>
      </c>
      <c r="I13" s="60"/>
      <c r="J13" s="60"/>
      <c r="K13" s="60"/>
    </row>
    <row r="14" spans="1:11" s="59" customFormat="1" ht="38.25" x14ac:dyDescent="0.25">
      <c r="A14" s="54" t="s">
        <v>6</v>
      </c>
      <c r="B14" s="53">
        <v>1050000000</v>
      </c>
      <c r="C14" s="45">
        <f>SUM(C15:C18)</f>
        <v>108928000</v>
      </c>
      <c r="D14" s="45">
        <f t="shared" ref="D14:E14" si="3">SUM(D15:D18)</f>
        <v>142146200</v>
      </c>
      <c r="E14" s="45">
        <f t="shared" si="3"/>
        <v>141668078.02000001</v>
      </c>
      <c r="F14" s="28">
        <f t="shared" si="0"/>
        <v>0.30099999999999999</v>
      </c>
      <c r="G14" s="26" t="s">
        <v>42</v>
      </c>
      <c r="I14" s="60"/>
      <c r="J14" s="60"/>
      <c r="K14" s="60"/>
    </row>
    <row r="15" spans="1:11" s="59" customFormat="1" ht="89.25" x14ac:dyDescent="0.25">
      <c r="A15" s="61" t="s">
        <v>7</v>
      </c>
      <c r="B15" s="57">
        <v>1050100000</v>
      </c>
      <c r="C15" s="98">
        <v>83820000</v>
      </c>
      <c r="D15" s="98">
        <v>121210200</v>
      </c>
      <c r="E15" s="98">
        <v>118756897.93000001</v>
      </c>
      <c r="F15" s="34">
        <f t="shared" si="0"/>
        <v>0.41699999999999998</v>
      </c>
      <c r="G15" s="58" t="s">
        <v>245</v>
      </c>
      <c r="I15" s="60"/>
      <c r="J15" s="60"/>
      <c r="K15" s="60"/>
    </row>
    <row r="16" spans="1:11" s="59" customFormat="1" ht="76.5" x14ac:dyDescent="0.25">
      <c r="A16" s="61" t="s">
        <v>147</v>
      </c>
      <c r="B16" s="57">
        <v>1050200002</v>
      </c>
      <c r="C16" s="98">
        <v>15000000</v>
      </c>
      <c r="D16" s="98">
        <v>4650000</v>
      </c>
      <c r="E16" s="98">
        <v>4518433.8899999997</v>
      </c>
      <c r="F16" s="34">
        <f t="shared" si="0"/>
        <v>-0.69899999999999995</v>
      </c>
      <c r="G16" s="58" t="s">
        <v>244</v>
      </c>
      <c r="I16" s="60"/>
      <c r="J16" s="60"/>
      <c r="K16" s="60"/>
    </row>
    <row r="17" spans="1:11" s="59" customFormat="1" ht="38.25" x14ac:dyDescent="0.25">
      <c r="A17" s="61" t="s">
        <v>8</v>
      </c>
      <c r="B17" s="57">
        <v>1050300001</v>
      </c>
      <c r="C17" s="98">
        <v>148000</v>
      </c>
      <c r="D17" s="98">
        <v>286000</v>
      </c>
      <c r="E17" s="98">
        <v>285669.81</v>
      </c>
      <c r="F17" s="34">
        <f t="shared" si="0"/>
        <v>0.93</v>
      </c>
      <c r="G17" s="58" t="s">
        <v>37</v>
      </c>
      <c r="I17" s="60"/>
      <c r="J17" s="60"/>
      <c r="K17" s="60"/>
    </row>
    <row r="18" spans="1:11" s="59" customFormat="1" ht="89.25" x14ac:dyDescent="0.25">
      <c r="A18" s="61" t="s">
        <v>148</v>
      </c>
      <c r="B18" s="57">
        <v>1050400002</v>
      </c>
      <c r="C18" s="98">
        <v>9960000</v>
      </c>
      <c r="D18" s="98">
        <v>16000000</v>
      </c>
      <c r="E18" s="98">
        <v>18107076.390000001</v>
      </c>
      <c r="F18" s="34">
        <f t="shared" si="0"/>
        <v>0.81799999999999995</v>
      </c>
      <c r="G18" s="58" t="s">
        <v>245</v>
      </c>
      <c r="I18" s="60"/>
      <c r="J18" s="60"/>
      <c r="K18" s="60"/>
    </row>
    <row r="19" spans="1:11" s="59" customFormat="1" ht="25.5" x14ac:dyDescent="0.25">
      <c r="A19" s="54" t="s">
        <v>9</v>
      </c>
      <c r="B19" s="53">
        <v>1060000000</v>
      </c>
      <c r="C19" s="45">
        <f>SUM(C20:C22)</f>
        <v>261860000</v>
      </c>
      <c r="D19" s="45">
        <f t="shared" ref="D19:E19" si="4">SUM(D20:D22)</f>
        <v>210192000</v>
      </c>
      <c r="E19" s="45">
        <f t="shared" si="4"/>
        <v>209547401.72</v>
      </c>
      <c r="F19" s="28">
        <f t="shared" ref="F19:F37" si="5">E19/C19-1</f>
        <v>-0.2</v>
      </c>
      <c r="G19" s="26" t="s">
        <v>42</v>
      </c>
      <c r="I19" s="60"/>
      <c r="J19" s="60"/>
      <c r="K19" s="60"/>
    </row>
    <row r="20" spans="1:11" s="59" customFormat="1" ht="25.5" x14ac:dyDescent="0.25">
      <c r="A20" s="61" t="s">
        <v>149</v>
      </c>
      <c r="B20" s="57">
        <v>1060100000</v>
      </c>
      <c r="C20" s="98">
        <v>49410000</v>
      </c>
      <c r="D20" s="98">
        <v>44149000</v>
      </c>
      <c r="E20" s="98">
        <v>44530567.590000004</v>
      </c>
      <c r="F20" s="34">
        <f>E20/C20-1</f>
        <v>-9.9000000000000005E-2</v>
      </c>
      <c r="G20" s="105" t="s">
        <v>246</v>
      </c>
      <c r="I20" s="60"/>
      <c r="J20" s="60"/>
      <c r="K20" s="60"/>
    </row>
    <row r="21" spans="1:11" s="59" customFormat="1" ht="25.5" x14ac:dyDescent="0.25">
      <c r="A21" s="61" t="s">
        <v>10</v>
      </c>
      <c r="B21" s="57">
        <v>1060200002</v>
      </c>
      <c r="C21" s="98">
        <v>62600000</v>
      </c>
      <c r="D21" s="98">
        <v>56687000</v>
      </c>
      <c r="E21" s="98">
        <v>55851268.869999997</v>
      </c>
      <c r="F21" s="34">
        <f>E21/C21-1</f>
        <v>-0.108</v>
      </c>
      <c r="G21" s="106"/>
      <c r="I21" s="60"/>
      <c r="J21" s="60"/>
      <c r="K21" s="60"/>
    </row>
    <row r="22" spans="1:11" s="59" customFormat="1" x14ac:dyDescent="0.25">
      <c r="A22" s="61" t="s">
        <v>150</v>
      </c>
      <c r="B22" s="57">
        <v>1060600000</v>
      </c>
      <c r="C22" s="98">
        <v>149850000</v>
      </c>
      <c r="D22" s="98">
        <v>109356000</v>
      </c>
      <c r="E22" s="98">
        <v>109165565.26000001</v>
      </c>
      <c r="F22" s="34">
        <f>E22/C22-1</f>
        <v>-0.27200000000000002</v>
      </c>
      <c r="G22" s="107"/>
      <c r="I22" s="60"/>
      <c r="J22" s="60"/>
      <c r="K22" s="60"/>
    </row>
    <row r="23" spans="1:11" s="59" customFormat="1" ht="76.5" x14ac:dyDescent="0.25">
      <c r="A23" s="54" t="s">
        <v>11</v>
      </c>
      <c r="B23" s="53">
        <v>1070000000</v>
      </c>
      <c r="C23" s="45">
        <f>C24</f>
        <v>101000</v>
      </c>
      <c r="D23" s="45">
        <f t="shared" ref="D23:E23" si="6">D24</f>
        <v>115000</v>
      </c>
      <c r="E23" s="45">
        <f t="shared" si="6"/>
        <v>114128.23</v>
      </c>
      <c r="F23" s="28">
        <f t="shared" si="5"/>
        <v>0.13</v>
      </c>
      <c r="G23" s="26" t="s">
        <v>42</v>
      </c>
      <c r="I23" s="60"/>
      <c r="J23" s="60"/>
      <c r="K23" s="60"/>
    </row>
    <row r="24" spans="1:11" s="59" customFormat="1" ht="25.5" x14ac:dyDescent="0.25">
      <c r="A24" s="56" t="s">
        <v>12</v>
      </c>
      <c r="B24" s="57">
        <v>1070100001</v>
      </c>
      <c r="C24" s="98">
        <v>101000</v>
      </c>
      <c r="D24" s="98">
        <v>115000</v>
      </c>
      <c r="E24" s="98">
        <v>114128.23</v>
      </c>
      <c r="F24" s="34">
        <f>E24/C24-1</f>
        <v>0.13</v>
      </c>
      <c r="G24" s="58" t="s">
        <v>37</v>
      </c>
      <c r="I24" s="60"/>
      <c r="J24" s="60"/>
      <c r="K24" s="60"/>
    </row>
    <row r="25" spans="1:11" s="59" customFormat="1" ht="89.25" x14ac:dyDescent="0.25">
      <c r="A25" s="54" t="s">
        <v>234</v>
      </c>
      <c r="B25" s="53">
        <v>1090000000</v>
      </c>
      <c r="C25" s="45">
        <v>0</v>
      </c>
      <c r="D25" s="45">
        <v>0</v>
      </c>
      <c r="E25" s="45">
        <v>-93091.03</v>
      </c>
      <c r="F25" s="28">
        <v>0</v>
      </c>
      <c r="G25" s="26" t="s">
        <v>42</v>
      </c>
      <c r="I25" s="60"/>
      <c r="J25" s="60"/>
      <c r="K25" s="60"/>
    </row>
    <row r="26" spans="1:11" s="59" customFormat="1" ht="51" x14ac:dyDescent="0.25">
      <c r="A26" s="54" t="s">
        <v>13</v>
      </c>
      <c r="B26" s="53">
        <v>1080000000</v>
      </c>
      <c r="C26" s="45">
        <v>19000000</v>
      </c>
      <c r="D26" s="45">
        <v>18205000</v>
      </c>
      <c r="E26" s="45">
        <v>17831054.350000001</v>
      </c>
      <c r="F26" s="28">
        <f t="shared" si="5"/>
        <v>-6.2E-2</v>
      </c>
      <c r="G26" s="58" t="s">
        <v>242</v>
      </c>
      <c r="I26" s="60"/>
      <c r="J26" s="60"/>
      <c r="K26" s="60"/>
    </row>
    <row r="27" spans="1:11" s="59" customFormat="1" ht="165.75" x14ac:dyDescent="0.25">
      <c r="A27" s="54" t="s">
        <v>14</v>
      </c>
      <c r="B27" s="53">
        <v>1110000000</v>
      </c>
      <c r="C27" s="45">
        <v>235376000</v>
      </c>
      <c r="D27" s="45">
        <v>137310188.44</v>
      </c>
      <c r="E27" s="45">
        <v>139540621.40000001</v>
      </c>
      <c r="F27" s="28">
        <f t="shared" si="5"/>
        <v>-0.40699999999999997</v>
      </c>
      <c r="G27" s="58" t="s">
        <v>240</v>
      </c>
      <c r="I27" s="60"/>
      <c r="J27" s="60"/>
      <c r="K27" s="60"/>
    </row>
    <row r="28" spans="1:11" s="59" customFormat="1" ht="51" x14ac:dyDescent="0.25">
      <c r="A28" s="54" t="s">
        <v>15</v>
      </c>
      <c r="B28" s="53">
        <v>1120000000</v>
      </c>
      <c r="C28" s="45">
        <v>4400000</v>
      </c>
      <c r="D28" s="45">
        <v>5200792.1500000004</v>
      </c>
      <c r="E28" s="45">
        <v>5188541.12</v>
      </c>
      <c r="F28" s="28">
        <f t="shared" si="5"/>
        <v>0.17899999999999999</v>
      </c>
      <c r="G28" s="58" t="s">
        <v>241</v>
      </c>
      <c r="I28" s="60"/>
      <c r="J28" s="60"/>
      <c r="K28" s="60"/>
    </row>
    <row r="29" spans="1:11" s="59" customFormat="1" ht="89.25" x14ac:dyDescent="0.25">
      <c r="A29" s="54" t="s">
        <v>16</v>
      </c>
      <c r="B29" s="53">
        <v>1130000000</v>
      </c>
      <c r="C29" s="45">
        <v>3500000</v>
      </c>
      <c r="D29" s="45">
        <v>5554837.0199999996</v>
      </c>
      <c r="E29" s="45">
        <v>8432300.7599999998</v>
      </c>
      <c r="F29" s="28">
        <f t="shared" si="5"/>
        <v>1.409</v>
      </c>
      <c r="G29" s="95" t="s">
        <v>38</v>
      </c>
      <c r="H29" s="60"/>
      <c r="I29" s="60"/>
      <c r="J29" s="60"/>
      <c r="K29" s="60"/>
    </row>
    <row r="30" spans="1:11" s="59" customFormat="1" ht="127.5" x14ac:dyDescent="0.25">
      <c r="A30" s="54" t="s">
        <v>17</v>
      </c>
      <c r="B30" s="53">
        <v>1140000000</v>
      </c>
      <c r="C30" s="45">
        <v>84500000</v>
      </c>
      <c r="D30" s="45">
        <v>139148580.49000001</v>
      </c>
      <c r="E30" s="45">
        <v>141254101.69</v>
      </c>
      <c r="F30" s="28">
        <f>E30/C30-1</f>
        <v>0.67200000000000004</v>
      </c>
      <c r="G30" s="58" t="s">
        <v>239</v>
      </c>
      <c r="I30" s="60"/>
      <c r="J30" s="60"/>
      <c r="K30" s="60"/>
    </row>
    <row r="31" spans="1:11" s="59" customFormat="1" ht="51" x14ac:dyDescent="0.25">
      <c r="A31" s="54" t="s">
        <v>18</v>
      </c>
      <c r="B31" s="53">
        <v>1160000000</v>
      </c>
      <c r="C31" s="45">
        <v>5000000</v>
      </c>
      <c r="D31" s="45">
        <v>5627098.9800000004</v>
      </c>
      <c r="E31" s="45">
        <v>5511744.4800000004</v>
      </c>
      <c r="F31" s="28">
        <f t="shared" si="5"/>
        <v>0.10199999999999999</v>
      </c>
      <c r="G31" s="58" t="s">
        <v>151</v>
      </c>
      <c r="I31" s="60"/>
      <c r="J31" s="60"/>
      <c r="K31" s="60"/>
    </row>
    <row r="32" spans="1:11" s="59" customFormat="1" ht="38.25" x14ac:dyDescent="0.25">
      <c r="A32" s="54" t="s">
        <v>19</v>
      </c>
      <c r="B32" s="53">
        <v>1170000000</v>
      </c>
      <c r="C32" s="45">
        <v>0</v>
      </c>
      <c r="D32" s="45">
        <v>10308059.24</v>
      </c>
      <c r="E32" s="45">
        <v>10277334.960000001</v>
      </c>
      <c r="F32" s="28" t="s">
        <v>235</v>
      </c>
      <c r="G32" s="58" t="s">
        <v>238</v>
      </c>
      <c r="I32" s="60"/>
      <c r="J32" s="60"/>
      <c r="K32" s="60"/>
    </row>
    <row r="33" spans="1:12" s="59" customFormat="1" ht="25.5" x14ac:dyDescent="0.25">
      <c r="A33" s="54" t="s">
        <v>20</v>
      </c>
      <c r="B33" s="53">
        <v>2000000000</v>
      </c>
      <c r="C33" s="45">
        <v>1705971400</v>
      </c>
      <c r="D33" s="45">
        <v>2242174437.71</v>
      </c>
      <c r="E33" s="45">
        <v>2207680704.0300002</v>
      </c>
      <c r="F33" s="28">
        <f t="shared" si="5"/>
        <v>0.29399999999999998</v>
      </c>
      <c r="G33" s="26" t="s">
        <v>42</v>
      </c>
      <c r="I33" s="60"/>
      <c r="J33" s="60"/>
      <c r="K33" s="60"/>
    </row>
    <row r="34" spans="1:12" s="59" customFormat="1" ht="102" x14ac:dyDescent="0.25">
      <c r="A34" s="54" t="s">
        <v>21</v>
      </c>
      <c r="B34" s="53">
        <v>2020000000</v>
      </c>
      <c r="C34" s="45">
        <v>1692797400</v>
      </c>
      <c r="D34" s="45">
        <v>2242174437.71</v>
      </c>
      <c r="E34" s="45">
        <v>2223290632.75</v>
      </c>
      <c r="F34" s="28">
        <f t="shared" si="5"/>
        <v>0.313</v>
      </c>
      <c r="G34" s="26" t="s">
        <v>42</v>
      </c>
      <c r="I34" s="60"/>
      <c r="J34" s="60"/>
      <c r="K34" s="60"/>
    </row>
    <row r="35" spans="1:12" s="59" customFormat="1" ht="51" x14ac:dyDescent="0.25">
      <c r="A35" s="56" t="s">
        <v>22</v>
      </c>
      <c r="B35" s="57">
        <v>2021000000</v>
      </c>
      <c r="C35" s="98">
        <v>159076000</v>
      </c>
      <c r="D35" s="98">
        <v>243180700</v>
      </c>
      <c r="E35" s="98">
        <v>243180700</v>
      </c>
      <c r="F35" s="34">
        <f t="shared" si="5"/>
        <v>0.52900000000000003</v>
      </c>
      <c r="G35" s="105" t="s">
        <v>237</v>
      </c>
      <c r="I35" s="60"/>
      <c r="J35" s="60"/>
      <c r="K35" s="60"/>
    </row>
    <row r="36" spans="1:12" s="59" customFormat="1" ht="76.5" x14ac:dyDescent="0.25">
      <c r="A36" s="56" t="s">
        <v>23</v>
      </c>
      <c r="B36" s="57">
        <v>2022000000</v>
      </c>
      <c r="C36" s="98">
        <v>232754800</v>
      </c>
      <c r="D36" s="98">
        <v>318751209.97000003</v>
      </c>
      <c r="E36" s="98">
        <v>317121211.52999997</v>
      </c>
      <c r="F36" s="34">
        <f t="shared" si="5"/>
        <v>0.36199999999999999</v>
      </c>
      <c r="G36" s="106"/>
      <c r="I36" s="60"/>
      <c r="J36" s="60"/>
      <c r="K36" s="60"/>
    </row>
    <row r="37" spans="1:12" s="59" customFormat="1" ht="51" x14ac:dyDescent="0.25">
      <c r="A37" s="56" t="s">
        <v>24</v>
      </c>
      <c r="B37" s="57">
        <v>2023000000</v>
      </c>
      <c r="C37" s="98">
        <v>1133337300</v>
      </c>
      <c r="D37" s="98">
        <v>1228522471.74</v>
      </c>
      <c r="E37" s="98">
        <v>1219450795.5799999</v>
      </c>
      <c r="F37" s="34">
        <f t="shared" si="5"/>
        <v>7.5999999999999998E-2</v>
      </c>
      <c r="G37" s="106"/>
      <c r="I37" s="60"/>
      <c r="J37" s="60"/>
      <c r="K37" s="60"/>
    </row>
    <row r="38" spans="1:12" s="59" customFormat="1" ht="25.5" x14ac:dyDescent="0.25">
      <c r="A38" s="56" t="s">
        <v>25</v>
      </c>
      <c r="B38" s="57">
        <v>2024000000</v>
      </c>
      <c r="C38" s="98">
        <v>167629300</v>
      </c>
      <c r="D38" s="98">
        <v>451720056</v>
      </c>
      <c r="E38" s="98">
        <v>443537925.63999999</v>
      </c>
      <c r="F38" s="34">
        <f>E38/C38-1</f>
        <v>1.6459999999999999</v>
      </c>
      <c r="G38" s="107"/>
      <c r="I38" s="60"/>
      <c r="J38" s="60"/>
      <c r="K38" s="60"/>
    </row>
    <row r="39" spans="1:12" s="59" customFormat="1" ht="76.5" x14ac:dyDescent="0.25">
      <c r="A39" s="54" t="s">
        <v>26</v>
      </c>
      <c r="B39" s="53">
        <v>2030000000</v>
      </c>
      <c r="C39" s="45">
        <v>0</v>
      </c>
      <c r="D39" s="45">
        <v>0</v>
      </c>
      <c r="E39" s="45">
        <v>0</v>
      </c>
      <c r="F39" s="28">
        <v>0</v>
      </c>
      <c r="G39" s="26" t="s">
        <v>42</v>
      </c>
      <c r="I39" s="60"/>
      <c r="J39" s="60"/>
      <c r="K39" s="60"/>
    </row>
    <row r="40" spans="1:12" s="59" customFormat="1" ht="38.25" x14ac:dyDescent="0.25">
      <c r="A40" s="54" t="s">
        <v>27</v>
      </c>
      <c r="B40" s="53">
        <v>2070000000</v>
      </c>
      <c r="C40" s="45">
        <v>13174000</v>
      </c>
      <c r="D40" s="45">
        <v>0</v>
      </c>
      <c r="E40" s="45">
        <v>0</v>
      </c>
      <c r="F40" s="34">
        <f>E40/C40</f>
        <v>0</v>
      </c>
      <c r="G40" s="58" t="s">
        <v>238</v>
      </c>
      <c r="I40" s="60"/>
      <c r="J40" s="60"/>
      <c r="K40" s="60"/>
    </row>
    <row r="41" spans="1:12" s="59" customFormat="1" ht="293.25" x14ac:dyDescent="0.25">
      <c r="A41" s="54" t="s">
        <v>28</v>
      </c>
      <c r="B41" s="53">
        <v>2180000000</v>
      </c>
      <c r="C41" s="45">
        <v>0</v>
      </c>
      <c r="D41" s="45">
        <v>0</v>
      </c>
      <c r="E41" s="45">
        <v>366632.03</v>
      </c>
      <c r="F41" s="34">
        <v>0</v>
      </c>
      <c r="G41" s="96" t="s">
        <v>40</v>
      </c>
      <c r="I41" s="60"/>
      <c r="J41" s="60"/>
      <c r="K41" s="60"/>
    </row>
    <row r="42" spans="1:12" s="59" customFormat="1" ht="153" x14ac:dyDescent="0.25">
      <c r="A42" s="54" t="s">
        <v>29</v>
      </c>
      <c r="B42" s="53">
        <v>2190000000</v>
      </c>
      <c r="C42" s="45">
        <v>0</v>
      </c>
      <c r="D42" s="45">
        <v>0</v>
      </c>
      <c r="E42" s="45">
        <v>-15976560.75</v>
      </c>
      <c r="F42" s="34">
        <v>0</v>
      </c>
      <c r="G42" s="96" t="s">
        <v>41</v>
      </c>
      <c r="I42" s="60"/>
      <c r="J42" s="60"/>
      <c r="K42" s="60"/>
    </row>
    <row r="43" spans="1:12" x14ac:dyDescent="0.25">
      <c r="A43" s="42" t="s">
        <v>35</v>
      </c>
    </row>
    <row r="44" spans="1:12" ht="38.25" x14ac:dyDescent="0.25">
      <c r="A44" s="42" t="s">
        <v>36</v>
      </c>
    </row>
    <row r="47" spans="1:12" x14ac:dyDescent="0.25">
      <c r="A47" s="1" t="s">
        <v>152</v>
      </c>
      <c r="B47" s="1"/>
      <c r="C47" s="1"/>
      <c r="D47" s="8"/>
      <c r="E47" s="5"/>
      <c r="F47" s="101" t="s">
        <v>153</v>
      </c>
      <c r="G47" s="101"/>
      <c r="I47" s="1"/>
      <c r="J47" s="1"/>
      <c r="K47" s="1"/>
      <c r="L47" s="1"/>
    </row>
    <row r="48" spans="1:12" x14ac:dyDescent="0.25">
      <c r="A48" s="1" t="s">
        <v>154</v>
      </c>
      <c r="B48" s="1"/>
      <c r="C48" s="1"/>
      <c r="D48" s="9" t="s">
        <v>155</v>
      </c>
      <c r="E48" s="5"/>
      <c r="F48" s="102" t="s">
        <v>156</v>
      </c>
      <c r="G48" s="102"/>
    </row>
    <row r="49" spans="1:12" x14ac:dyDescent="0.25">
      <c r="A49" s="6"/>
      <c r="B49" s="6"/>
      <c r="C49" s="6"/>
      <c r="D49" s="6"/>
      <c r="E49" s="6"/>
      <c r="F49" s="6"/>
      <c r="G49" s="65"/>
    </row>
    <row r="50" spans="1:12" x14ac:dyDescent="0.25">
      <c r="A50" s="6"/>
      <c r="B50" s="6"/>
      <c r="C50" s="6"/>
      <c r="D50" s="6"/>
      <c r="E50" s="6"/>
      <c r="F50" s="6"/>
      <c r="G50" s="65"/>
    </row>
    <row r="51" spans="1:12" x14ac:dyDescent="0.25">
      <c r="A51" s="6"/>
      <c r="B51" s="6"/>
      <c r="C51" s="6"/>
      <c r="D51" s="6"/>
      <c r="E51" s="6"/>
      <c r="F51" s="6"/>
      <c r="G51" s="7"/>
      <c r="H51" s="7"/>
      <c r="I51" s="6"/>
      <c r="J51" s="7"/>
      <c r="K51" s="7"/>
      <c r="L51" s="7"/>
    </row>
    <row r="52" spans="1:12" x14ac:dyDescent="0.25">
      <c r="A52" s="103" t="s">
        <v>188</v>
      </c>
      <c r="B52" s="103"/>
      <c r="C52" s="103"/>
      <c r="D52" s="103"/>
      <c r="E52" s="103"/>
      <c r="F52" s="103"/>
      <c r="G52" s="69"/>
      <c r="H52" s="1"/>
      <c r="I52" s="1"/>
      <c r="J52" s="1"/>
      <c r="K52" s="1"/>
      <c r="L52" s="1"/>
    </row>
    <row r="53" spans="1:12" x14ac:dyDescent="0.25">
      <c r="A53" s="6"/>
      <c r="B53" s="6"/>
      <c r="C53" s="6"/>
      <c r="D53" s="1"/>
      <c r="E53" s="1"/>
      <c r="F53" s="1"/>
      <c r="G53" s="69"/>
      <c r="H53" s="1"/>
      <c r="I53" s="1"/>
      <c r="J53" s="1"/>
      <c r="K53" s="1"/>
      <c r="L53" s="1"/>
    </row>
    <row r="54" spans="1:12" x14ac:dyDescent="0.25">
      <c r="A54" s="103" t="s">
        <v>236</v>
      </c>
      <c r="B54" s="103"/>
      <c r="C54" s="103"/>
      <c r="D54" s="103"/>
      <c r="E54" s="103"/>
      <c r="F54" s="1"/>
      <c r="G54" s="69"/>
      <c r="H54" s="1"/>
      <c r="I54" s="1"/>
      <c r="J54" s="1"/>
      <c r="K54" s="1"/>
      <c r="L54" s="1"/>
    </row>
  </sheetData>
  <mergeCells count="9">
    <mergeCell ref="F47:G47"/>
    <mergeCell ref="F48:G48"/>
    <mergeCell ref="A52:F52"/>
    <mergeCell ref="A54:E54"/>
    <mergeCell ref="A2:G2"/>
    <mergeCell ref="G35:G38"/>
    <mergeCell ref="A4:G4"/>
    <mergeCell ref="A3:G3"/>
    <mergeCell ref="G20:G22"/>
  </mergeCells>
  <pageMargins left="0.98425196850393704" right="0.39370078740157483" top="0.39370078740157483" bottom="0.39370078740157483" header="0.19685039370078741" footer="0.19685039370078741"/>
  <pageSetup paperSize="9" scale="90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view="pageBreakPreview" zoomScaleNormal="100" zoomScaleSheetLayoutView="100" workbookViewId="0">
      <selection activeCell="A43" sqref="A43"/>
    </sheetView>
  </sheetViews>
  <sheetFormatPr defaultRowHeight="12.75" x14ac:dyDescent="0.25"/>
  <cols>
    <col min="1" max="1" width="21.28515625" style="39" customWidth="1"/>
    <col min="2" max="2" width="5.28515625" style="20" customWidth="1"/>
    <col min="3" max="5" width="12.140625" style="20" customWidth="1"/>
    <col min="6" max="6" width="11.140625" style="20" customWidth="1"/>
    <col min="7" max="7" width="23" style="68" customWidth="1"/>
    <col min="8" max="16384" width="9.140625" style="65"/>
  </cols>
  <sheetData>
    <row r="1" spans="1:7" x14ac:dyDescent="0.25">
      <c r="A1" s="72"/>
      <c r="B1" s="14"/>
      <c r="C1" s="14"/>
      <c r="D1" s="14"/>
      <c r="E1" s="14"/>
      <c r="F1" s="15"/>
      <c r="G1" s="64" t="s">
        <v>43</v>
      </c>
    </row>
    <row r="2" spans="1:7" x14ac:dyDescent="0.25">
      <c r="A2" s="108" t="s">
        <v>140</v>
      </c>
      <c r="B2" s="108"/>
      <c r="C2" s="108"/>
      <c r="D2" s="108"/>
      <c r="E2" s="108"/>
      <c r="F2" s="108"/>
      <c r="G2" s="108"/>
    </row>
    <row r="3" spans="1:7" x14ac:dyDescent="0.25">
      <c r="A3" s="108" t="s">
        <v>162</v>
      </c>
      <c r="B3" s="108"/>
      <c r="C3" s="108"/>
      <c r="D3" s="108"/>
      <c r="E3" s="108"/>
      <c r="F3" s="108"/>
      <c r="G3" s="108"/>
    </row>
    <row r="4" spans="1:7" x14ac:dyDescent="0.25">
      <c r="A4" s="108" t="s">
        <v>141</v>
      </c>
      <c r="B4" s="108"/>
      <c r="C4" s="108"/>
      <c r="D4" s="108"/>
      <c r="E4" s="108"/>
      <c r="F4" s="108"/>
      <c r="G4" s="108"/>
    </row>
    <row r="5" spans="1:7" x14ac:dyDescent="0.25">
      <c r="A5" s="73"/>
      <c r="B5" s="18"/>
      <c r="C5" s="18"/>
      <c r="D5" s="18"/>
      <c r="E5" s="18"/>
      <c r="F5" s="18"/>
      <c r="G5" s="18"/>
    </row>
    <row r="6" spans="1:7" x14ac:dyDescent="0.25">
      <c r="A6" s="74"/>
      <c r="B6" s="19"/>
      <c r="C6" s="19"/>
      <c r="D6" s="19"/>
      <c r="E6" s="19"/>
      <c r="G6" s="52" t="s">
        <v>164</v>
      </c>
    </row>
    <row r="7" spans="1:7" ht="76.5" x14ac:dyDescent="0.25">
      <c r="A7" s="22" t="s">
        <v>30</v>
      </c>
      <c r="B7" s="23" t="s">
        <v>31</v>
      </c>
      <c r="C7" s="24" t="s">
        <v>142</v>
      </c>
      <c r="D7" s="24" t="s">
        <v>163</v>
      </c>
      <c r="E7" s="25" t="s">
        <v>0</v>
      </c>
      <c r="F7" s="24" t="s">
        <v>143</v>
      </c>
      <c r="G7" s="26" t="s">
        <v>133</v>
      </c>
    </row>
    <row r="8" spans="1:7" x14ac:dyDescent="0.25">
      <c r="A8" s="27" t="s">
        <v>44</v>
      </c>
      <c r="B8" s="23" t="s">
        <v>34</v>
      </c>
      <c r="C8" s="45">
        <f>C10+C17+C20+C25+C30+C32+C39+C42+C46+C51+C54</f>
        <v>3228674400</v>
      </c>
      <c r="D8" s="45">
        <f>D10+D17+D20+D25+D30+D32+D39+D42+D46+D51+D54</f>
        <v>3689687728.6199999</v>
      </c>
      <c r="E8" s="45">
        <f t="shared" ref="E8" si="0">E10+E17+E20+E25+E30+E32+E39+E42+E46+E51+E54</f>
        <v>3601354427.1199999</v>
      </c>
      <c r="F8" s="28">
        <f>E8/C8-1</f>
        <v>0.115</v>
      </c>
      <c r="G8" s="23" t="s">
        <v>34</v>
      </c>
    </row>
    <row r="9" spans="1:7" x14ac:dyDescent="0.25">
      <c r="A9" s="75" t="s">
        <v>137</v>
      </c>
      <c r="B9" s="29" t="s">
        <v>137</v>
      </c>
      <c r="C9" s="46"/>
      <c r="D9" s="46"/>
      <c r="E9" s="46"/>
      <c r="F9" s="28"/>
      <c r="G9" s="66"/>
    </row>
    <row r="10" spans="1:7" s="67" customFormat="1" ht="25.5" x14ac:dyDescent="0.25">
      <c r="A10" s="43" t="s">
        <v>45</v>
      </c>
      <c r="B10" s="44" t="s">
        <v>46</v>
      </c>
      <c r="C10" s="47">
        <f>SUM(C11:C16)</f>
        <v>167552600</v>
      </c>
      <c r="D10" s="47">
        <f t="shared" ref="D10:E10" si="1">SUM(D11:D16)</f>
        <v>238418212.16</v>
      </c>
      <c r="E10" s="47">
        <f t="shared" si="1"/>
        <v>222009168.33000001</v>
      </c>
      <c r="F10" s="28">
        <f t="shared" ref="F10:F55" si="2">E10/C10-1</f>
        <v>0.32500000000000001</v>
      </c>
      <c r="G10" s="23" t="s">
        <v>34</v>
      </c>
    </row>
    <row r="11" spans="1:7" ht="105.75" customHeight="1" x14ac:dyDescent="0.25">
      <c r="A11" s="31" t="s">
        <v>47</v>
      </c>
      <c r="B11" s="32" t="s">
        <v>48</v>
      </c>
      <c r="C11" s="48">
        <v>8913000</v>
      </c>
      <c r="D11" s="48">
        <v>10390181.939999999</v>
      </c>
      <c r="E11" s="48">
        <v>9887678.0899999999</v>
      </c>
      <c r="F11" s="34">
        <f t="shared" si="2"/>
        <v>0.109</v>
      </c>
      <c r="G11" s="63" t="s">
        <v>165</v>
      </c>
    </row>
    <row r="12" spans="1:7" ht="100.5" customHeight="1" x14ac:dyDescent="0.25">
      <c r="A12" s="31" t="s">
        <v>49</v>
      </c>
      <c r="B12" s="32" t="s">
        <v>50</v>
      </c>
      <c r="C12" s="48">
        <v>115606000</v>
      </c>
      <c r="D12" s="48">
        <v>129348065.66</v>
      </c>
      <c r="E12" s="48">
        <v>116471459.5</v>
      </c>
      <c r="F12" s="34">
        <f t="shared" si="2"/>
        <v>7.0000000000000001E-3</v>
      </c>
      <c r="G12" s="35" t="s">
        <v>34</v>
      </c>
    </row>
    <row r="13" spans="1:7" ht="76.5" x14ac:dyDescent="0.25">
      <c r="A13" s="31" t="s">
        <v>51</v>
      </c>
      <c r="B13" s="32" t="s">
        <v>52</v>
      </c>
      <c r="C13" s="48">
        <v>96300</v>
      </c>
      <c r="D13" s="48">
        <v>96300</v>
      </c>
      <c r="E13" s="48">
        <v>0</v>
      </c>
      <c r="F13" s="34">
        <f t="shared" si="2"/>
        <v>-1</v>
      </c>
      <c r="G13" s="36" t="s">
        <v>166</v>
      </c>
    </row>
    <row r="14" spans="1:7" ht="88.5" customHeight="1" x14ac:dyDescent="0.25">
      <c r="A14" s="31" t="s">
        <v>53</v>
      </c>
      <c r="B14" s="32" t="s">
        <v>54</v>
      </c>
      <c r="C14" s="48">
        <v>0</v>
      </c>
      <c r="D14" s="48">
        <v>312167.94</v>
      </c>
      <c r="E14" s="48">
        <v>312167.94</v>
      </c>
      <c r="F14" s="34" t="e">
        <f>E14/C14-1</f>
        <v>#DIV/0!</v>
      </c>
      <c r="G14" s="37" t="s">
        <v>167</v>
      </c>
    </row>
    <row r="15" spans="1:7" ht="114.75" x14ac:dyDescent="0.25">
      <c r="A15" s="31" t="s">
        <v>55</v>
      </c>
      <c r="B15" s="32" t="s">
        <v>56</v>
      </c>
      <c r="C15" s="48">
        <v>5000000</v>
      </c>
      <c r="D15" s="46">
        <v>0</v>
      </c>
      <c r="E15" s="46">
        <v>0</v>
      </c>
      <c r="F15" s="34">
        <f t="shared" si="2"/>
        <v>-1</v>
      </c>
      <c r="G15" s="38" t="s">
        <v>177</v>
      </c>
    </row>
    <row r="16" spans="1:7" ht="191.25" x14ac:dyDescent="0.25">
      <c r="A16" s="31" t="s">
        <v>57</v>
      </c>
      <c r="B16" s="32" t="s">
        <v>58</v>
      </c>
      <c r="C16" s="48">
        <v>37937300</v>
      </c>
      <c r="D16" s="48">
        <v>98271496.620000005</v>
      </c>
      <c r="E16" s="48">
        <v>95337862.799999997</v>
      </c>
      <c r="F16" s="34">
        <f t="shared" si="2"/>
        <v>1.5129999999999999</v>
      </c>
      <c r="G16" s="71" t="s">
        <v>169</v>
      </c>
    </row>
    <row r="17" spans="1:7" s="67" customFormat="1" ht="51" x14ac:dyDescent="0.25">
      <c r="A17" s="43" t="s">
        <v>59</v>
      </c>
      <c r="B17" s="44" t="s">
        <v>60</v>
      </c>
      <c r="C17" s="47">
        <f>SUM(C18:C19)</f>
        <v>55535000</v>
      </c>
      <c r="D17" s="47">
        <f t="shared" ref="D17:E17" si="3">SUM(D18:D19)</f>
        <v>48064625.049999997</v>
      </c>
      <c r="E17" s="47">
        <f t="shared" si="3"/>
        <v>47825867.409999996</v>
      </c>
      <c r="F17" s="28">
        <f t="shared" si="2"/>
        <v>-0.13900000000000001</v>
      </c>
      <c r="G17" s="23" t="s">
        <v>34</v>
      </c>
    </row>
    <row r="18" spans="1:7" ht="178.5" x14ac:dyDescent="0.25">
      <c r="A18" s="31" t="s">
        <v>158</v>
      </c>
      <c r="B18" s="32" t="s">
        <v>61</v>
      </c>
      <c r="C18" s="48">
        <v>27760000</v>
      </c>
      <c r="D18" s="46">
        <v>0</v>
      </c>
      <c r="E18" s="46">
        <v>0</v>
      </c>
      <c r="F18" s="34">
        <f t="shared" si="2"/>
        <v>-1</v>
      </c>
      <c r="G18" s="71" t="s">
        <v>168</v>
      </c>
    </row>
    <row r="19" spans="1:7" ht="153.75" customHeight="1" x14ac:dyDescent="0.25">
      <c r="A19" s="31" t="s">
        <v>159</v>
      </c>
      <c r="B19" s="32" t="s">
        <v>62</v>
      </c>
      <c r="C19" s="48">
        <v>27775000</v>
      </c>
      <c r="D19" s="48">
        <v>48064625.049999997</v>
      </c>
      <c r="E19" s="48">
        <v>47825867.409999996</v>
      </c>
      <c r="F19" s="34">
        <f t="shared" si="2"/>
        <v>0.72199999999999998</v>
      </c>
      <c r="G19" s="71" t="s">
        <v>168</v>
      </c>
    </row>
    <row r="20" spans="1:7" s="67" customFormat="1" ht="25.5" x14ac:dyDescent="0.25">
      <c r="A20" s="43" t="s">
        <v>63</v>
      </c>
      <c r="B20" s="44" t="s">
        <v>64</v>
      </c>
      <c r="C20" s="47">
        <f>SUM(C21:C24)</f>
        <v>397554800</v>
      </c>
      <c r="D20" s="47">
        <f t="shared" ref="D20:E20" si="4">SUM(D21:D24)</f>
        <v>448148913.64999998</v>
      </c>
      <c r="E20" s="47">
        <f t="shared" si="4"/>
        <v>436777138.44999999</v>
      </c>
      <c r="F20" s="28">
        <f t="shared" si="2"/>
        <v>9.9000000000000005E-2</v>
      </c>
      <c r="G20" s="23" t="s">
        <v>34</v>
      </c>
    </row>
    <row r="21" spans="1:7" s="67" customFormat="1" ht="89.25" x14ac:dyDescent="0.25">
      <c r="A21" s="31" t="s">
        <v>65</v>
      </c>
      <c r="B21" s="32" t="s">
        <v>66</v>
      </c>
      <c r="C21" s="48">
        <v>2564600</v>
      </c>
      <c r="D21" s="48">
        <v>3191800</v>
      </c>
      <c r="E21" s="48">
        <v>3158633</v>
      </c>
      <c r="F21" s="34">
        <f t="shared" si="2"/>
        <v>0.23200000000000001</v>
      </c>
      <c r="G21" s="63" t="s">
        <v>170</v>
      </c>
    </row>
    <row r="22" spans="1:7" ht="89.25" x14ac:dyDescent="0.25">
      <c r="A22" s="31" t="s">
        <v>67</v>
      </c>
      <c r="B22" s="32" t="s">
        <v>68</v>
      </c>
      <c r="C22" s="48">
        <v>72000000</v>
      </c>
      <c r="D22" s="48">
        <v>79817524.379999995</v>
      </c>
      <c r="E22" s="48">
        <v>79817524.379999995</v>
      </c>
      <c r="F22" s="34">
        <f t="shared" si="2"/>
        <v>0.109</v>
      </c>
      <c r="G22" s="63" t="s">
        <v>171</v>
      </c>
    </row>
    <row r="23" spans="1:7" ht="204" x14ac:dyDescent="0.25">
      <c r="A23" s="31" t="s">
        <v>69</v>
      </c>
      <c r="B23" s="32" t="s">
        <v>70</v>
      </c>
      <c r="C23" s="48">
        <v>197330000</v>
      </c>
      <c r="D23" s="48">
        <v>260215150.59999999</v>
      </c>
      <c r="E23" s="48">
        <v>252477139.59999999</v>
      </c>
      <c r="F23" s="34">
        <f t="shared" si="2"/>
        <v>0.27900000000000003</v>
      </c>
      <c r="G23" s="63" t="s">
        <v>176</v>
      </c>
    </row>
    <row r="24" spans="1:7" ht="114.75" customHeight="1" x14ac:dyDescent="0.25">
      <c r="A24" s="31" t="s">
        <v>71</v>
      </c>
      <c r="B24" s="32" t="s">
        <v>72</v>
      </c>
      <c r="C24" s="48">
        <v>125660200</v>
      </c>
      <c r="D24" s="48">
        <v>104924438.67</v>
      </c>
      <c r="E24" s="48">
        <v>101323841.47</v>
      </c>
      <c r="F24" s="34">
        <f t="shared" si="2"/>
        <v>-0.19400000000000001</v>
      </c>
      <c r="G24" s="71" t="s">
        <v>172</v>
      </c>
    </row>
    <row r="25" spans="1:7" s="67" customFormat="1" ht="38.25" x14ac:dyDescent="0.25">
      <c r="A25" s="43" t="s">
        <v>73</v>
      </c>
      <c r="B25" s="44" t="s">
        <v>74</v>
      </c>
      <c r="C25" s="47">
        <f>SUM(C26:C29)</f>
        <v>359120100</v>
      </c>
      <c r="D25" s="47">
        <f t="shared" ref="D25:E25" si="5">SUM(D26:D29)</f>
        <v>327434681.42000002</v>
      </c>
      <c r="E25" s="47">
        <f t="shared" si="5"/>
        <v>312692261.55000001</v>
      </c>
      <c r="F25" s="28">
        <f t="shared" si="2"/>
        <v>-0.129</v>
      </c>
      <c r="G25" s="23" t="s">
        <v>34</v>
      </c>
    </row>
    <row r="26" spans="1:7" s="67" customFormat="1" ht="38.25" x14ac:dyDescent="0.25">
      <c r="A26" s="31" t="s">
        <v>75</v>
      </c>
      <c r="B26" s="32" t="s">
        <v>76</v>
      </c>
      <c r="C26" s="48">
        <v>15534000</v>
      </c>
      <c r="D26" s="48">
        <v>18004300.59</v>
      </c>
      <c r="E26" s="48">
        <v>17620300.59</v>
      </c>
      <c r="F26" s="34">
        <f t="shared" si="2"/>
        <v>0.13400000000000001</v>
      </c>
      <c r="G26" s="63" t="s">
        <v>173</v>
      </c>
    </row>
    <row r="27" spans="1:7" ht="76.5" x14ac:dyDescent="0.25">
      <c r="A27" s="31" t="s">
        <v>77</v>
      </c>
      <c r="B27" s="32" t="s">
        <v>78</v>
      </c>
      <c r="C27" s="48">
        <v>81627000</v>
      </c>
      <c r="D27" s="48">
        <v>34358740.18</v>
      </c>
      <c r="E27" s="48">
        <v>27261727.379999999</v>
      </c>
      <c r="F27" s="34">
        <f t="shared" si="2"/>
        <v>-0.66600000000000004</v>
      </c>
      <c r="G27" s="37" t="s">
        <v>178</v>
      </c>
    </row>
    <row r="28" spans="1:7" x14ac:dyDescent="0.25">
      <c r="A28" s="31" t="s">
        <v>79</v>
      </c>
      <c r="B28" s="32" t="s">
        <v>80</v>
      </c>
      <c r="C28" s="48">
        <v>211203100</v>
      </c>
      <c r="D28" s="48">
        <v>224774128.97999999</v>
      </c>
      <c r="E28" s="48">
        <v>218276481.58000001</v>
      </c>
      <c r="F28" s="34">
        <f t="shared" si="2"/>
        <v>3.3000000000000002E-2</v>
      </c>
      <c r="G28" s="35" t="s">
        <v>34</v>
      </c>
    </row>
    <row r="29" spans="1:7" ht="51" x14ac:dyDescent="0.25">
      <c r="A29" s="31" t="s">
        <v>81</v>
      </c>
      <c r="B29" s="32" t="s">
        <v>82</v>
      </c>
      <c r="C29" s="48">
        <v>50756000</v>
      </c>
      <c r="D29" s="48">
        <v>50297511.670000002</v>
      </c>
      <c r="E29" s="48">
        <v>49533752</v>
      </c>
      <c r="F29" s="34">
        <f t="shared" si="2"/>
        <v>-2.4E-2</v>
      </c>
      <c r="G29" s="35" t="s">
        <v>34</v>
      </c>
    </row>
    <row r="30" spans="1:7" s="67" customFormat="1" ht="38.25" x14ac:dyDescent="0.25">
      <c r="A30" s="43" t="s">
        <v>83</v>
      </c>
      <c r="B30" s="44" t="s">
        <v>84</v>
      </c>
      <c r="C30" s="70">
        <f>SUM(C31)</f>
        <v>0</v>
      </c>
      <c r="D30" s="70">
        <f t="shared" ref="D30:E30" si="6">SUM(D31)</f>
        <v>2487182.41</v>
      </c>
      <c r="E30" s="70">
        <f t="shared" si="6"/>
        <v>2487182.41</v>
      </c>
      <c r="F30" s="28" t="e">
        <f t="shared" si="2"/>
        <v>#DIV/0!</v>
      </c>
      <c r="G30" s="23" t="s">
        <v>34</v>
      </c>
    </row>
    <row r="31" spans="1:7" s="67" customFormat="1" ht="102" x14ac:dyDescent="0.25">
      <c r="A31" s="31" t="s">
        <v>160</v>
      </c>
      <c r="B31" s="32" t="s">
        <v>161</v>
      </c>
      <c r="C31" s="46">
        <v>0</v>
      </c>
      <c r="D31" s="48">
        <v>2487182.41</v>
      </c>
      <c r="E31" s="48">
        <v>2487182.41</v>
      </c>
      <c r="F31" s="34" t="e">
        <f t="shared" si="2"/>
        <v>#DIV/0!</v>
      </c>
      <c r="G31" s="71" t="s">
        <v>180</v>
      </c>
    </row>
    <row r="32" spans="1:7" s="67" customFormat="1" x14ac:dyDescent="0.25">
      <c r="A32" s="43" t="s">
        <v>85</v>
      </c>
      <c r="B32" s="44" t="s">
        <v>86</v>
      </c>
      <c r="C32" s="47">
        <f>SUM(C33:C38)</f>
        <v>1923564800</v>
      </c>
      <c r="D32" s="47">
        <f t="shared" ref="D32:E32" si="7">SUM(D33:D38)</f>
        <v>2077494459.6700001</v>
      </c>
      <c r="E32" s="47">
        <f t="shared" si="7"/>
        <v>2042085594.5599999</v>
      </c>
      <c r="F32" s="28">
        <f t="shared" si="2"/>
        <v>6.2E-2</v>
      </c>
      <c r="G32" s="23" t="s">
        <v>34</v>
      </c>
    </row>
    <row r="33" spans="1:7" s="67" customFormat="1" ht="149.25" customHeight="1" x14ac:dyDescent="0.25">
      <c r="A33" s="31" t="s">
        <v>87</v>
      </c>
      <c r="B33" s="32" t="s">
        <v>88</v>
      </c>
      <c r="C33" s="48">
        <v>805327800</v>
      </c>
      <c r="D33" s="48">
        <v>922900181.05999994</v>
      </c>
      <c r="E33" s="48">
        <v>904306068.38</v>
      </c>
      <c r="F33" s="34">
        <f t="shared" si="2"/>
        <v>0.123</v>
      </c>
      <c r="G33" s="63" t="s">
        <v>179</v>
      </c>
    </row>
    <row r="34" spans="1:7" ht="156.75" customHeight="1" x14ac:dyDescent="0.25">
      <c r="A34" s="31" t="s">
        <v>89</v>
      </c>
      <c r="B34" s="32" t="s">
        <v>90</v>
      </c>
      <c r="C34" s="48">
        <v>826825400</v>
      </c>
      <c r="D34" s="48">
        <v>889661247.13</v>
      </c>
      <c r="E34" s="48">
        <v>876429629.5</v>
      </c>
      <c r="F34" s="34">
        <f t="shared" si="2"/>
        <v>0.06</v>
      </c>
      <c r="G34" s="63" t="s">
        <v>179</v>
      </c>
    </row>
    <row r="35" spans="1:7" ht="25.5" x14ac:dyDescent="0.25">
      <c r="A35" s="31" t="s">
        <v>91</v>
      </c>
      <c r="B35" s="32" t="s">
        <v>92</v>
      </c>
      <c r="C35" s="48">
        <v>183323300</v>
      </c>
      <c r="D35" s="48">
        <v>175804645.33000001</v>
      </c>
      <c r="E35" s="48">
        <v>174178747.28</v>
      </c>
      <c r="F35" s="34">
        <f t="shared" si="2"/>
        <v>-0.05</v>
      </c>
      <c r="G35" s="35" t="s">
        <v>34</v>
      </c>
    </row>
    <row r="36" spans="1:7" ht="89.25" x14ac:dyDescent="0.25">
      <c r="A36" s="31" t="s">
        <v>93</v>
      </c>
      <c r="B36" s="32" t="s">
        <v>94</v>
      </c>
      <c r="C36" s="48">
        <v>500000</v>
      </c>
      <c r="D36" s="48">
        <v>149200</v>
      </c>
      <c r="E36" s="48">
        <v>139000</v>
      </c>
      <c r="F36" s="34">
        <f t="shared" si="2"/>
        <v>-0.72199999999999998</v>
      </c>
      <c r="G36" s="71" t="s">
        <v>175</v>
      </c>
    </row>
    <row r="37" spans="1:7" ht="102" x14ac:dyDescent="0.25">
      <c r="A37" s="31" t="s">
        <v>95</v>
      </c>
      <c r="B37" s="32" t="s">
        <v>96</v>
      </c>
      <c r="C37" s="48">
        <v>57422300</v>
      </c>
      <c r="D37" s="48">
        <v>44341826.5</v>
      </c>
      <c r="E37" s="48">
        <v>43903149.840000004</v>
      </c>
      <c r="F37" s="34">
        <f t="shared" si="2"/>
        <v>-0.23499999999999999</v>
      </c>
      <c r="G37" s="71" t="s">
        <v>228</v>
      </c>
    </row>
    <row r="38" spans="1:7" ht="117.75" customHeight="1" x14ac:dyDescent="0.25">
      <c r="A38" s="31" t="s">
        <v>97</v>
      </c>
      <c r="B38" s="32" t="s">
        <v>98</v>
      </c>
      <c r="C38" s="48">
        <v>50166000</v>
      </c>
      <c r="D38" s="48">
        <v>44637359.649999999</v>
      </c>
      <c r="E38" s="48">
        <v>43128999.560000002</v>
      </c>
      <c r="F38" s="34">
        <f t="shared" si="2"/>
        <v>-0.14000000000000001</v>
      </c>
      <c r="G38" s="71" t="s">
        <v>181</v>
      </c>
    </row>
    <row r="39" spans="1:7" s="67" customFormat="1" ht="25.5" x14ac:dyDescent="0.25">
      <c r="A39" s="43" t="s">
        <v>99</v>
      </c>
      <c r="B39" s="44" t="s">
        <v>100</v>
      </c>
      <c r="C39" s="47">
        <f>SUM(C40:C41)</f>
        <v>70539700</v>
      </c>
      <c r="D39" s="47">
        <f t="shared" ref="D39:E39" si="8">SUM(D40:D41)</f>
        <v>67299818.569999993</v>
      </c>
      <c r="E39" s="47">
        <f t="shared" si="8"/>
        <v>67269599.150000006</v>
      </c>
      <c r="F39" s="28">
        <f t="shared" si="2"/>
        <v>-4.5999999999999999E-2</v>
      </c>
      <c r="G39" s="23" t="s">
        <v>34</v>
      </c>
    </row>
    <row r="40" spans="1:7" s="67" customFormat="1" x14ac:dyDescent="0.25">
      <c r="A40" s="31" t="s">
        <v>101</v>
      </c>
      <c r="B40" s="32" t="s">
        <v>102</v>
      </c>
      <c r="C40" s="48">
        <v>65183700</v>
      </c>
      <c r="D40" s="48">
        <v>64834466.710000001</v>
      </c>
      <c r="E40" s="48">
        <v>64828419.189999998</v>
      </c>
      <c r="F40" s="34">
        <f t="shared" si="2"/>
        <v>-5.0000000000000001E-3</v>
      </c>
      <c r="G40" s="35" t="s">
        <v>34</v>
      </c>
    </row>
    <row r="41" spans="1:7" ht="114" customHeight="1" x14ac:dyDescent="0.25">
      <c r="A41" s="31" t="s">
        <v>103</v>
      </c>
      <c r="B41" s="32" t="s">
        <v>104</v>
      </c>
      <c r="C41" s="48">
        <v>5356000</v>
      </c>
      <c r="D41" s="48">
        <v>2465351.86</v>
      </c>
      <c r="E41" s="48">
        <v>2441179.96</v>
      </c>
      <c r="F41" s="34">
        <f t="shared" si="2"/>
        <v>-0.54400000000000004</v>
      </c>
      <c r="G41" s="71" t="s">
        <v>181</v>
      </c>
    </row>
    <row r="42" spans="1:7" s="67" customFormat="1" ht="25.5" x14ac:dyDescent="0.25">
      <c r="A42" s="43" t="s">
        <v>105</v>
      </c>
      <c r="B42" s="44" t="s">
        <v>106</v>
      </c>
      <c r="C42" s="47">
        <f>SUM(C43:C45)</f>
        <v>127219000</v>
      </c>
      <c r="D42" s="47">
        <f t="shared" ref="D42:E42" si="9">SUM(D43:D45)</f>
        <v>120160906.2</v>
      </c>
      <c r="E42" s="47">
        <f t="shared" si="9"/>
        <v>111143534.08</v>
      </c>
      <c r="F42" s="28">
        <f t="shared" si="2"/>
        <v>-0.126</v>
      </c>
      <c r="G42" s="23" t="s">
        <v>34</v>
      </c>
    </row>
    <row r="43" spans="1:7" s="67" customFormat="1" ht="114.75" x14ac:dyDescent="0.25">
      <c r="A43" s="31" t="s">
        <v>107</v>
      </c>
      <c r="B43" s="32" t="s">
        <v>108</v>
      </c>
      <c r="C43" s="48">
        <v>1691000</v>
      </c>
      <c r="D43" s="48">
        <v>2918986.06</v>
      </c>
      <c r="E43" s="48">
        <v>2892048.97</v>
      </c>
      <c r="F43" s="34">
        <f t="shared" si="2"/>
        <v>0.71</v>
      </c>
      <c r="G43" s="63" t="s">
        <v>182</v>
      </c>
    </row>
    <row r="44" spans="1:7" ht="114.75" x14ac:dyDescent="0.25">
      <c r="A44" s="31" t="s">
        <v>109</v>
      </c>
      <c r="B44" s="32" t="s">
        <v>110</v>
      </c>
      <c r="C44" s="48">
        <v>10113500</v>
      </c>
      <c r="D44" s="48">
        <v>7617626</v>
      </c>
      <c r="E44" s="48">
        <v>7008315</v>
      </c>
      <c r="F44" s="34">
        <f t="shared" si="2"/>
        <v>-0.307</v>
      </c>
      <c r="G44" s="36" t="s">
        <v>183</v>
      </c>
    </row>
    <row r="45" spans="1:7" ht="382.5" x14ac:dyDescent="0.25">
      <c r="A45" s="31" t="s">
        <v>111</v>
      </c>
      <c r="B45" s="32" t="s">
        <v>112</v>
      </c>
      <c r="C45" s="48">
        <v>115414500</v>
      </c>
      <c r="D45" s="48">
        <v>109624294.14</v>
      </c>
      <c r="E45" s="48">
        <v>101243170.11</v>
      </c>
      <c r="F45" s="34">
        <f t="shared" si="2"/>
        <v>-0.123</v>
      </c>
      <c r="G45" s="36" t="s">
        <v>174</v>
      </c>
    </row>
    <row r="46" spans="1:7" s="67" customFormat="1" ht="25.5" x14ac:dyDescent="0.25">
      <c r="A46" s="43" t="s">
        <v>113</v>
      </c>
      <c r="B46" s="44" t="s">
        <v>114</v>
      </c>
      <c r="C46" s="47">
        <v>103796400</v>
      </c>
      <c r="D46" s="47">
        <v>337043831.49000001</v>
      </c>
      <c r="E46" s="47">
        <v>336726423.44</v>
      </c>
      <c r="F46" s="28">
        <f t="shared" si="2"/>
        <v>2.2440000000000002</v>
      </c>
      <c r="G46" s="23" t="s">
        <v>34</v>
      </c>
    </row>
    <row r="47" spans="1:7" s="67" customFormat="1" ht="76.5" x14ac:dyDescent="0.25">
      <c r="A47" s="31" t="s">
        <v>115</v>
      </c>
      <c r="B47" s="32" t="s">
        <v>116</v>
      </c>
      <c r="C47" s="48">
        <v>81939000</v>
      </c>
      <c r="D47" s="48">
        <v>318949633.75</v>
      </c>
      <c r="E47" s="48">
        <v>318949633.75</v>
      </c>
      <c r="F47" s="34">
        <f t="shared" si="2"/>
        <v>2.8929999999999998</v>
      </c>
      <c r="G47" s="63" t="s">
        <v>184</v>
      </c>
    </row>
    <row r="48" spans="1:7" ht="38.25" x14ac:dyDescent="0.25">
      <c r="A48" s="31" t="s">
        <v>117</v>
      </c>
      <c r="B48" s="32" t="s">
        <v>118</v>
      </c>
      <c r="C48" s="48">
        <v>5202000</v>
      </c>
      <c r="D48" s="48">
        <v>5891831.3600000003</v>
      </c>
      <c r="E48" s="48">
        <v>5814718.3200000003</v>
      </c>
      <c r="F48" s="34">
        <f t="shared" si="2"/>
        <v>0.11799999999999999</v>
      </c>
      <c r="G48" s="71" t="s">
        <v>185</v>
      </c>
    </row>
    <row r="49" spans="1:12" ht="114.75" x14ac:dyDescent="0.25">
      <c r="A49" s="31" t="s">
        <v>119</v>
      </c>
      <c r="B49" s="32" t="s">
        <v>120</v>
      </c>
      <c r="C49" s="48">
        <v>4600400</v>
      </c>
      <c r="D49" s="48">
        <v>3003233.74</v>
      </c>
      <c r="E49" s="48">
        <v>3003233.74</v>
      </c>
      <c r="F49" s="34">
        <f t="shared" si="2"/>
        <v>-0.34699999999999998</v>
      </c>
      <c r="G49" s="37" t="s">
        <v>186</v>
      </c>
    </row>
    <row r="50" spans="1:12" ht="127.5" x14ac:dyDescent="0.25">
      <c r="A50" s="31" t="s">
        <v>121</v>
      </c>
      <c r="B50" s="32" t="s">
        <v>122</v>
      </c>
      <c r="C50" s="48">
        <v>12055000</v>
      </c>
      <c r="D50" s="48">
        <v>9199132.6400000006</v>
      </c>
      <c r="E50" s="48">
        <v>8958837.6300000008</v>
      </c>
      <c r="F50" s="34">
        <f t="shared" si="2"/>
        <v>-0.25700000000000001</v>
      </c>
      <c r="G50" s="71" t="s">
        <v>181</v>
      </c>
    </row>
    <row r="51" spans="1:12" s="67" customFormat="1" ht="38.25" x14ac:dyDescent="0.25">
      <c r="A51" s="43" t="s">
        <v>123</v>
      </c>
      <c r="B51" s="44" t="s">
        <v>124</v>
      </c>
      <c r="C51" s="47">
        <f>SUM(C52:C53)</f>
        <v>14672000</v>
      </c>
      <c r="D51" s="47">
        <f t="shared" ref="D51:E51" si="10">SUM(D52:D53)</f>
        <v>14216098</v>
      </c>
      <c r="E51" s="47">
        <f t="shared" si="10"/>
        <v>13418657.74</v>
      </c>
      <c r="F51" s="28">
        <f t="shared" si="2"/>
        <v>-8.5000000000000006E-2</v>
      </c>
      <c r="G51" s="23" t="s">
        <v>34</v>
      </c>
    </row>
    <row r="52" spans="1:12" s="67" customFormat="1" ht="127.5" x14ac:dyDescent="0.25">
      <c r="A52" s="31" t="s">
        <v>125</v>
      </c>
      <c r="B52" s="32" t="s">
        <v>126</v>
      </c>
      <c r="C52" s="48">
        <v>10672000</v>
      </c>
      <c r="D52" s="48">
        <v>10216100</v>
      </c>
      <c r="E52" s="48">
        <v>10061460.970000001</v>
      </c>
      <c r="F52" s="34">
        <f t="shared" si="2"/>
        <v>-5.7000000000000002E-2</v>
      </c>
      <c r="G52" s="71" t="s">
        <v>181</v>
      </c>
    </row>
    <row r="53" spans="1:12" ht="63.75" x14ac:dyDescent="0.25">
      <c r="A53" s="31" t="s">
        <v>127</v>
      </c>
      <c r="B53" s="32" t="s">
        <v>128</v>
      </c>
      <c r="C53" s="48">
        <v>4000000</v>
      </c>
      <c r="D53" s="48">
        <v>3999998</v>
      </c>
      <c r="E53" s="48">
        <v>3357196.77</v>
      </c>
      <c r="F53" s="34">
        <f t="shared" si="2"/>
        <v>-0.161</v>
      </c>
      <c r="G53" s="63" t="s">
        <v>187</v>
      </c>
    </row>
    <row r="54" spans="1:12" s="67" customFormat="1" ht="51.75" customHeight="1" x14ac:dyDescent="0.25">
      <c r="A54" s="43" t="s">
        <v>138</v>
      </c>
      <c r="B54" s="44" t="s">
        <v>129</v>
      </c>
      <c r="C54" s="47">
        <f>SUM(C55)</f>
        <v>9120000</v>
      </c>
      <c r="D54" s="47">
        <f t="shared" ref="D54:E54" si="11">SUM(D55)</f>
        <v>8919000</v>
      </c>
      <c r="E54" s="47">
        <f t="shared" si="11"/>
        <v>8919000</v>
      </c>
      <c r="F54" s="28">
        <f t="shared" si="2"/>
        <v>-2.1999999999999999E-2</v>
      </c>
      <c r="G54" s="23" t="s">
        <v>34</v>
      </c>
    </row>
    <row r="55" spans="1:12" s="67" customFormat="1" ht="51" x14ac:dyDescent="0.25">
      <c r="A55" s="31" t="s">
        <v>139</v>
      </c>
      <c r="B55" s="32" t="s">
        <v>130</v>
      </c>
      <c r="C55" s="48">
        <v>9120000</v>
      </c>
      <c r="D55" s="48">
        <v>8919000</v>
      </c>
      <c r="E55" s="48">
        <v>8919000</v>
      </c>
      <c r="F55" s="34">
        <f t="shared" si="2"/>
        <v>-2.1999999999999999E-2</v>
      </c>
      <c r="G55" s="76" t="s">
        <v>34</v>
      </c>
    </row>
    <row r="56" spans="1:12" x14ac:dyDescent="0.25">
      <c r="A56" s="39" t="s">
        <v>35</v>
      </c>
    </row>
    <row r="57" spans="1:12" ht="38.25" x14ac:dyDescent="0.25">
      <c r="A57" s="40" t="s">
        <v>131</v>
      </c>
    </row>
    <row r="60" spans="1:12" x14ac:dyDescent="0.25">
      <c r="A60" s="12" t="s">
        <v>152</v>
      </c>
      <c r="B60" s="69"/>
      <c r="C60" s="69"/>
      <c r="D60" s="10"/>
      <c r="E60" s="7"/>
      <c r="F60" s="101" t="s">
        <v>153</v>
      </c>
      <c r="G60" s="101"/>
      <c r="I60" s="69"/>
      <c r="J60" s="69"/>
      <c r="K60" s="69"/>
      <c r="L60" s="69"/>
    </row>
    <row r="61" spans="1:12" x14ac:dyDescent="0.25">
      <c r="A61" s="12" t="s">
        <v>154</v>
      </c>
      <c r="B61" s="69"/>
      <c r="C61" s="69"/>
      <c r="D61" s="11" t="s">
        <v>155</v>
      </c>
      <c r="E61" s="7"/>
      <c r="F61" s="102" t="s">
        <v>156</v>
      </c>
      <c r="G61" s="102"/>
    </row>
    <row r="62" spans="1:12" x14ac:dyDescent="0.25">
      <c r="A62" s="12"/>
      <c r="B62" s="69"/>
      <c r="C62" s="69"/>
      <c r="D62" s="69"/>
      <c r="E62" s="69"/>
      <c r="F62" s="69"/>
      <c r="G62" s="65"/>
    </row>
    <row r="63" spans="1:12" x14ac:dyDescent="0.25">
      <c r="A63" s="12"/>
      <c r="B63" s="69"/>
      <c r="C63" s="69"/>
      <c r="D63" s="69"/>
      <c r="E63" s="69"/>
      <c r="F63" s="69"/>
      <c r="G63" s="65"/>
    </row>
    <row r="64" spans="1:12" x14ac:dyDescent="0.25">
      <c r="A64" s="12"/>
      <c r="B64" s="69"/>
      <c r="C64" s="69"/>
      <c r="D64" s="69"/>
      <c r="E64" s="69"/>
      <c r="F64" s="69"/>
      <c r="G64" s="7"/>
      <c r="H64" s="7"/>
      <c r="I64" s="69"/>
      <c r="J64" s="7"/>
      <c r="K64" s="7"/>
      <c r="L64" s="7"/>
    </row>
    <row r="65" spans="1:12" x14ac:dyDescent="0.25">
      <c r="A65" s="103" t="s">
        <v>188</v>
      </c>
      <c r="B65" s="103"/>
      <c r="C65" s="103"/>
      <c r="D65" s="103"/>
      <c r="E65" s="103"/>
      <c r="F65" s="103"/>
      <c r="G65" s="69"/>
      <c r="H65" s="69"/>
      <c r="I65" s="69"/>
      <c r="J65" s="69"/>
      <c r="K65" s="69"/>
      <c r="L65" s="69"/>
    </row>
    <row r="66" spans="1:12" x14ac:dyDescent="0.25">
      <c r="A66" s="12"/>
      <c r="B66" s="12"/>
      <c r="C66" s="12"/>
      <c r="D66" s="12"/>
      <c r="E66" s="12"/>
      <c r="F66" s="12"/>
      <c r="G66" s="69"/>
      <c r="H66" s="69"/>
      <c r="I66" s="69"/>
      <c r="J66" s="69"/>
      <c r="K66" s="69"/>
      <c r="L66" s="69"/>
    </row>
    <row r="67" spans="1:12" x14ac:dyDescent="0.25">
      <c r="A67" s="103" t="s">
        <v>157</v>
      </c>
      <c r="B67" s="103"/>
      <c r="C67" s="103"/>
      <c r="D67" s="103"/>
      <c r="E67" s="103"/>
      <c r="F67" s="12"/>
      <c r="G67" s="69"/>
      <c r="H67" s="69"/>
      <c r="I67" s="69"/>
      <c r="J67" s="69"/>
      <c r="K67" s="69"/>
      <c r="L67" s="69"/>
    </row>
  </sheetData>
  <mergeCells count="7">
    <mergeCell ref="A65:F65"/>
    <mergeCell ref="A67:E67"/>
    <mergeCell ref="A2:G2"/>
    <mergeCell ref="A3:G3"/>
    <mergeCell ref="A4:G4"/>
    <mergeCell ref="F60:G60"/>
    <mergeCell ref="F61:G61"/>
  </mergeCells>
  <pageMargins left="0.98425196850393704" right="0.39370078740157483" top="0.39370078740157483" bottom="0.39370078740157483" header="0.19685039370078741" footer="0.19685039370078741"/>
  <pageSetup paperSize="9" scale="90" orientation="portrait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view="pageBreakPreview" zoomScaleNormal="100" zoomScaleSheetLayoutView="100" workbookViewId="0">
      <selection activeCell="H11" sqref="H11"/>
    </sheetView>
  </sheetViews>
  <sheetFormatPr defaultRowHeight="12.75" x14ac:dyDescent="0.25"/>
  <cols>
    <col min="1" max="1" width="16.7109375" style="42" customWidth="1"/>
    <col min="2" max="2" width="7" style="20" customWidth="1"/>
    <col min="3" max="5" width="11.7109375" style="20" customWidth="1"/>
    <col min="6" max="6" width="10.42578125" style="20" customWidth="1"/>
    <col min="7" max="7" width="28" style="59" customWidth="1"/>
    <col min="8" max="16384" width="9.140625" style="17"/>
  </cols>
  <sheetData>
    <row r="1" spans="1:7" x14ac:dyDescent="0.25">
      <c r="A1" s="13"/>
      <c r="B1" s="14"/>
      <c r="C1" s="14"/>
      <c r="D1" s="14"/>
      <c r="E1" s="14"/>
      <c r="F1" s="15"/>
      <c r="G1" s="16" t="s">
        <v>132</v>
      </c>
    </row>
    <row r="2" spans="1:7" x14ac:dyDescent="0.25">
      <c r="A2" s="109" t="s">
        <v>145</v>
      </c>
      <c r="B2" s="109"/>
      <c r="C2" s="109"/>
      <c r="D2" s="109"/>
      <c r="E2" s="109"/>
      <c r="F2" s="109"/>
      <c r="G2" s="109"/>
    </row>
    <row r="3" spans="1:7" x14ac:dyDescent="0.25">
      <c r="A3" s="108" t="s">
        <v>162</v>
      </c>
      <c r="B3" s="108"/>
      <c r="C3" s="108"/>
      <c r="D3" s="108"/>
      <c r="E3" s="108"/>
      <c r="F3" s="108"/>
      <c r="G3" s="108"/>
    </row>
    <row r="4" spans="1:7" x14ac:dyDescent="0.25">
      <c r="A4" s="108" t="s">
        <v>141</v>
      </c>
      <c r="B4" s="108"/>
      <c r="C4" s="108"/>
      <c r="D4" s="108"/>
      <c r="E4" s="108"/>
      <c r="F4" s="108"/>
      <c r="G4" s="108"/>
    </row>
    <row r="5" spans="1:7" x14ac:dyDescent="0.25">
      <c r="A5" s="18"/>
      <c r="B5" s="18"/>
      <c r="C5" s="18"/>
      <c r="D5" s="18"/>
      <c r="E5" s="18"/>
      <c r="F5" s="18"/>
      <c r="G5" s="18"/>
    </row>
    <row r="6" spans="1:7" x14ac:dyDescent="0.2">
      <c r="G6" s="21" t="s">
        <v>164</v>
      </c>
    </row>
    <row r="7" spans="1:7" ht="76.5" x14ac:dyDescent="0.25">
      <c r="A7" s="26" t="s">
        <v>30</v>
      </c>
      <c r="B7" s="78" t="s">
        <v>31</v>
      </c>
      <c r="C7" s="24" t="s">
        <v>142</v>
      </c>
      <c r="D7" s="24" t="s">
        <v>163</v>
      </c>
      <c r="E7" s="26" t="s">
        <v>0</v>
      </c>
      <c r="F7" s="24" t="s">
        <v>143</v>
      </c>
      <c r="G7" s="26" t="s">
        <v>133</v>
      </c>
    </row>
    <row r="8" spans="1:7" ht="25.5" x14ac:dyDescent="0.25">
      <c r="A8" s="79" t="s">
        <v>134</v>
      </c>
      <c r="B8" s="84" t="s">
        <v>34</v>
      </c>
      <c r="C8" s="89">
        <f>C9+C28</f>
        <v>3228674400</v>
      </c>
      <c r="D8" s="89">
        <f t="shared" ref="D8:E8" si="0">D9+D28</f>
        <v>3689687728.6199999</v>
      </c>
      <c r="E8" s="89">
        <f t="shared" si="0"/>
        <v>3601354427.1199999</v>
      </c>
      <c r="F8" s="28">
        <f>E8/C8-1</f>
        <v>0.115</v>
      </c>
      <c r="G8" s="78" t="s">
        <v>42</v>
      </c>
    </row>
    <row r="9" spans="1:7" ht="27" x14ac:dyDescent="0.25">
      <c r="A9" s="80" t="s">
        <v>135</v>
      </c>
      <c r="B9" s="85"/>
      <c r="C9" s="90">
        <f>SUM(C10:C27)</f>
        <v>3141411500</v>
      </c>
      <c r="D9" s="90">
        <f t="shared" ref="D9:E9" si="1">SUM(D10:D27)</f>
        <v>3589624967.1300001</v>
      </c>
      <c r="E9" s="90">
        <f t="shared" si="1"/>
        <v>3508819111.0300002</v>
      </c>
      <c r="F9" s="81">
        <f>E9/C9-1</f>
        <v>0.11700000000000001</v>
      </c>
      <c r="G9" s="78" t="s">
        <v>42</v>
      </c>
    </row>
    <row r="10" spans="1:7" ht="165.75" x14ac:dyDescent="0.25">
      <c r="A10" s="61" t="s">
        <v>189</v>
      </c>
      <c r="B10" s="86" t="s">
        <v>190</v>
      </c>
      <c r="C10" s="46">
        <v>29122000</v>
      </c>
      <c r="D10" s="91">
        <v>85056103.200000003</v>
      </c>
      <c r="E10" s="46">
        <v>82994024.420000002</v>
      </c>
      <c r="F10" s="34">
        <f t="shared" ref="F10:F28" si="2">E10/C10-1</f>
        <v>1.85</v>
      </c>
      <c r="G10" s="37" t="s">
        <v>169</v>
      </c>
    </row>
    <row r="11" spans="1:7" ht="178.5" x14ac:dyDescent="0.25">
      <c r="A11" s="61" t="s">
        <v>191</v>
      </c>
      <c r="B11" s="86" t="s">
        <v>192</v>
      </c>
      <c r="C11" s="46">
        <v>62604000</v>
      </c>
      <c r="D11" s="91">
        <v>50778402.810000002</v>
      </c>
      <c r="E11" s="46">
        <v>50403371.25</v>
      </c>
      <c r="F11" s="34">
        <f t="shared" si="2"/>
        <v>-0.19500000000000001</v>
      </c>
      <c r="G11" s="30" t="s">
        <v>146</v>
      </c>
    </row>
    <row r="12" spans="1:7" ht="153" x14ac:dyDescent="0.25">
      <c r="A12" s="61" t="s">
        <v>193</v>
      </c>
      <c r="B12" s="86" t="s">
        <v>194</v>
      </c>
      <c r="C12" s="46">
        <v>277041000</v>
      </c>
      <c r="D12" s="91">
        <v>349472766.10000002</v>
      </c>
      <c r="E12" s="46">
        <v>341335682.17000002</v>
      </c>
      <c r="F12" s="34">
        <f t="shared" si="2"/>
        <v>0.23200000000000001</v>
      </c>
      <c r="G12" s="63" t="s">
        <v>176</v>
      </c>
    </row>
    <row r="13" spans="1:7" ht="140.25" x14ac:dyDescent="0.25">
      <c r="A13" s="61" t="s">
        <v>195</v>
      </c>
      <c r="B13" s="87" t="s">
        <v>196</v>
      </c>
      <c r="C13" s="46">
        <v>4000000</v>
      </c>
      <c r="D13" s="91">
        <v>12072284.26</v>
      </c>
      <c r="E13" s="46">
        <v>12065801.26</v>
      </c>
      <c r="F13" s="34">
        <f t="shared" si="2"/>
        <v>2.016</v>
      </c>
      <c r="G13" s="37" t="s">
        <v>226</v>
      </c>
    </row>
    <row r="14" spans="1:7" ht="127.5" x14ac:dyDescent="0.25">
      <c r="A14" s="61" t="s">
        <v>197</v>
      </c>
      <c r="B14" s="86" t="s">
        <v>198</v>
      </c>
      <c r="C14" s="46">
        <v>303977000</v>
      </c>
      <c r="D14" s="91">
        <v>269397616.31</v>
      </c>
      <c r="E14" s="46">
        <v>258449072.94</v>
      </c>
      <c r="F14" s="34">
        <f t="shared" si="2"/>
        <v>-0.15</v>
      </c>
      <c r="G14" s="30" t="s">
        <v>227</v>
      </c>
    </row>
    <row r="15" spans="1:7" ht="405" customHeight="1" x14ac:dyDescent="0.25">
      <c r="A15" s="61" t="s">
        <v>199</v>
      </c>
      <c r="B15" s="86" t="s">
        <v>200</v>
      </c>
      <c r="C15" s="46">
        <v>1978216800</v>
      </c>
      <c r="D15" s="91">
        <v>2127461825.6500001</v>
      </c>
      <c r="E15" s="46">
        <v>2083496266.9400001</v>
      </c>
      <c r="F15" s="34">
        <f t="shared" si="2"/>
        <v>5.2999999999999999E-2</v>
      </c>
      <c r="G15" s="100" t="s">
        <v>249</v>
      </c>
    </row>
    <row r="16" spans="1:7" ht="114.75" x14ac:dyDescent="0.25">
      <c r="A16" s="61" t="s">
        <v>201</v>
      </c>
      <c r="B16" s="86" t="s">
        <v>202</v>
      </c>
      <c r="C16" s="46">
        <v>23926400</v>
      </c>
      <c r="D16" s="91">
        <v>23162752.800000001</v>
      </c>
      <c r="E16" s="46">
        <v>22858479.350000001</v>
      </c>
      <c r="F16" s="34">
        <f t="shared" si="2"/>
        <v>-4.4999999999999998E-2</v>
      </c>
      <c r="G16" s="77" t="s">
        <v>42</v>
      </c>
    </row>
    <row r="17" spans="1:7" ht="114.75" x14ac:dyDescent="0.25">
      <c r="A17" s="61" t="s">
        <v>203</v>
      </c>
      <c r="B17" s="86" t="s">
        <v>204</v>
      </c>
      <c r="C17" s="46">
        <v>108502700</v>
      </c>
      <c r="D17" s="91">
        <v>107257774.09</v>
      </c>
      <c r="E17" s="46">
        <v>106987882.90000001</v>
      </c>
      <c r="F17" s="34">
        <f t="shared" si="2"/>
        <v>-1.4E-2</v>
      </c>
      <c r="G17" s="77" t="s">
        <v>42</v>
      </c>
    </row>
    <row r="18" spans="1:7" ht="114.75" x14ac:dyDescent="0.25">
      <c r="A18" s="61" t="s">
        <v>205</v>
      </c>
      <c r="B18" s="86" t="s">
        <v>206</v>
      </c>
      <c r="C18" s="46">
        <v>3333000</v>
      </c>
      <c r="D18" s="91">
        <v>2260179.38</v>
      </c>
      <c r="E18" s="46">
        <v>2260179.38</v>
      </c>
      <c r="F18" s="34">
        <f t="shared" si="2"/>
        <v>-0.32200000000000001</v>
      </c>
      <c r="G18" s="36" t="s">
        <v>146</v>
      </c>
    </row>
    <row r="19" spans="1:7" ht="102" x14ac:dyDescent="0.25">
      <c r="A19" s="61" t="s">
        <v>207</v>
      </c>
      <c r="B19" s="86" t="s">
        <v>208</v>
      </c>
      <c r="C19" s="46">
        <v>9174700</v>
      </c>
      <c r="D19" s="91">
        <v>9499413</v>
      </c>
      <c r="E19" s="46">
        <v>9367680</v>
      </c>
      <c r="F19" s="34">
        <f t="shared" si="2"/>
        <v>2.1000000000000001E-2</v>
      </c>
      <c r="G19" s="77" t="s">
        <v>42</v>
      </c>
    </row>
    <row r="20" spans="1:7" ht="127.5" x14ac:dyDescent="0.25">
      <c r="A20" s="61" t="s">
        <v>209</v>
      </c>
      <c r="B20" s="86" t="s">
        <v>210</v>
      </c>
      <c r="C20" s="46">
        <v>110398400</v>
      </c>
      <c r="D20" s="91">
        <v>344436040.75999999</v>
      </c>
      <c r="E20" s="46">
        <v>343976139.5</v>
      </c>
      <c r="F20" s="34">
        <f t="shared" si="2"/>
        <v>2.1160000000000001</v>
      </c>
      <c r="G20" s="37" t="s">
        <v>184</v>
      </c>
    </row>
    <row r="21" spans="1:7" ht="127.5" x14ac:dyDescent="0.25">
      <c r="A21" s="61" t="s">
        <v>211</v>
      </c>
      <c r="B21" s="86" t="s">
        <v>212</v>
      </c>
      <c r="C21" s="46">
        <v>109276400</v>
      </c>
      <c r="D21" s="91">
        <v>82283392</v>
      </c>
      <c r="E21" s="46">
        <v>73635052.219999999</v>
      </c>
      <c r="F21" s="34">
        <f t="shared" si="2"/>
        <v>-0.32600000000000001</v>
      </c>
      <c r="G21" s="38" t="s">
        <v>181</v>
      </c>
    </row>
    <row r="22" spans="1:7" ht="127.5" x14ac:dyDescent="0.25">
      <c r="A22" s="61" t="s">
        <v>213</v>
      </c>
      <c r="B22" s="86" t="s">
        <v>214</v>
      </c>
      <c r="C22" s="46">
        <v>53619100</v>
      </c>
      <c r="D22" s="91">
        <v>56713061.579999998</v>
      </c>
      <c r="E22" s="46">
        <v>56713061.579999998</v>
      </c>
      <c r="F22" s="34">
        <f t="shared" si="2"/>
        <v>5.8000000000000003E-2</v>
      </c>
      <c r="G22" s="37" t="s">
        <v>229</v>
      </c>
    </row>
    <row r="23" spans="1:7" ht="127.5" x14ac:dyDescent="0.25">
      <c r="A23" s="61" t="s">
        <v>215</v>
      </c>
      <c r="B23" s="86" t="s">
        <v>216</v>
      </c>
      <c r="C23" s="46">
        <v>43638000</v>
      </c>
      <c r="D23" s="91">
        <v>41237286.600000001</v>
      </c>
      <c r="E23" s="46">
        <v>40489245.789999999</v>
      </c>
      <c r="F23" s="34">
        <f t="shared" si="2"/>
        <v>-7.1999999999999995E-2</v>
      </c>
      <c r="G23" s="38" t="s">
        <v>181</v>
      </c>
    </row>
    <row r="24" spans="1:7" ht="127.5" x14ac:dyDescent="0.25">
      <c r="A24" s="61" t="s">
        <v>217</v>
      </c>
      <c r="B24" s="86" t="s">
        <v>218</v>
      </c>
      <c r="C24" s="46">
        <v>63000</v>
      </c>
      <c r="D24" s="91">
        <v>63000</v>
      </c>
      <c r="E24" s="46">
        <v>63000</v>
      </c>
      <c r="F24" s="34">
        <f t="shared" si="2"/>
        <v>0</v>
      </c>
      <c r="G24" s="77" t="s">
        <v>42</v>
      </c>
    </row>
    <row r="25" spans="1:7" ht="114.75" x14ac:dyDescent="0.25">
      <c r="A25" s="61" t="s">
        <v>219</v>
      </c>
      <c r="B25" s="86" t="s">
        <v>220</v>
      </c>
      <c r="C25" s="46">
        <v>17758000</v>
      </c>
      <c r="D25" s="91">
        <v>23588068.59</v>
      </c>
      <c r="E25" s="46">
        <v>19510233.969999999</v>
      </c>
      <c r="F25" s="34">
        <f t="shared" si="2"/>
        <v>9.9000000000000005E-2</v>
      </c>
      <c r="G25" s="37" t="s">
        <v>230</v>
      </c>
    </row>
    <row r="26" spans="1:7" ht="140.25" x14ac:dyDescent="0.25">
      <c r="A26" s="61" t="s">
        <v>221</v>
      </c>
      <c r="B26" s="86" t="s">
        <v>222</v>
      </c>
      <c r="C26" s="46">
        <v>3561000</v>
      </c>
      <c r="D26" s="91">
        <v>3735000</v>
      </c>
      <c r="E26" s="46">
        <v>3103937.36</v>
      </c>
      <c r="F26" s="34">
        <f t="shared" si="2"/>
        <v>-0.128</v>
      </c>
      <c r="G26" s="36" t="s">
        <v>231</v>
      </c>
    </row>
    <row r="27" spans="1:7" ht="102" x14ac:dyDescent="0.25">
      <c r="A27" s="61" t="s">
        <v>223</v>
      </c>
      <c r="B27" s="86" t="s">
        <v>224</v>
      </c>
      <c r="C27" s="46">
        <v>3200000</v>
      </c>
      <c r="D27" s="91">
        <v>1150000</v>
      </c>
      <c r="E27" s="46">
        <v>1110000</v>
      </c>
      <c r="F27" s="34">
        <f t="shared" si="2"/>
        <v>-0.65300000000000002</v>
      </c>
      <c r="G27" s="30" t="s">
        <v>232</v>
      </c>
    </row>
    <row r="28" spans="1:7" s="83" customFormat="1" ht="27" x14ac:dyDescent="0.25">
      <c r="A28" s="82" t="s">
        <v>136</v>
      </c>
      <c r="B28" s="88" t="s">
        <v>225</v>
      </c>
      <c r="C28" s="92">
        <v>87262900</v>
      </c>
      <c r="D28" s="93">
        <v>100062761.48999999</v>
      </c>
      <c r="E28" s="92">
        <v>92535316.090000004</v>
      </c>
      <c r="F28" s="81">
        <f t="shared" si="2"/>
        <v>0.06</v>
      </c>
      <c r="G28" s="99" t="s">
        <v>42</v>
      </c>
    </row>
    <row r="29" spans="1:7" x14ac:dyDescent="0.25">
      <c r="A29" s="39" t="s">
        <v>35</v>
      </c>
    </row>
    <row r="30" spans="1:7" ht="51" x14ac:dyDescent="0.25">
      <c r="A30" s="39" t="s">
        <v>131</v>
      </c>
    </row>
    <row r="33" spans="1:12" s="41" customFormat="1" x14ac:dyDescent="0.2">
      <c r="A33" s="1" t="s">
        <v>152</v>
      </c>
      <c r="B33" s="1"/>
      <c r="C33" s="1"/>
      <c r="D33" s="2"/>
      <c r="E33" s="3"/>
      <c r="F33" s="110" t="s">
        <v>153</v>
      </c>
      <c r="G33" s="110"/>
      <c r="I33" s="4"/>
      <c r="J33" s="4"/>
      <c r="K33" s="4"/>
      <c r="L33" s="4"/>
    </row>
    <row r="34" spans="1:12" s="41" customFormat="1" x14ac:dyDescent="0.2">
      <c r="A34" s="1" t="s">
        <v>154</v>
      </c>
      <c r="B34" s="1"/>
      <c r="C34" s="1"/>
      <c r="D34" s="11" t="s">
        <v>155</v>
      </c>
      <c r="E34" s="5"/>
      <c r="F34" s="102" t="s">
        <v>156</v>
      </c>
      <c r="G34" s="102"/>
    </row>
    <row r="35" spans="1:12" s="41" customFormat="1" x14ac:dyDescent="0.2">
      <c r="A35" s="6"/>
      <c r="B35" s="6"/>
      <c r="C35" s="6"/>
      <c r="D35" s="6"/>
      <c r="E35" s="6"/>
      <c r="F35" s="6"/>
    </row>
    <row r="36" spans="1:12" s="41" customFormat="1" x14ac:dyDescent="0.2">
      <c r="A36" s="6"/>
      <c r="B36" s="6"/>
      <c r="C36" s="6"/>
      <c r="D36" s="6"/>
      <c r="E36" s="6"/>
      <c r="F36" s="6"/>
    </row>
    <row r="37" spans="1:12" s="41" customFormat="1" x14ac:dyDescent="0.2">
      <c r="A37" s="6"/>
      <c r="B37" s="6"/>
      <c r="C37" s="6"/>
      <c r="D37" s="6"/>
      <c r="E37" s="6"/>
      <c r="F37" s="6"/>
      <c r="G37" s="7"/>
      <c r="H37" s="7"/>
      <c r="I37" s="6"/>
      <c r="J37" s="7"/>
      <c r="K37" s="7"/>
      <c r="L37" s="7"/>
    </row>
    <row r="38" spans="1:12" s="41" customFormat="1" x14ac:dyDescent="0.2">
      <c r="A38" s="103" t="s">
        <v>188</v>
      </c>
      <c r="B38" s="103"/>
      <c r="C38" s="103"/>
      <c r="D38" s="103"/>
      <c r="E38" s="103"/>
      <c r="F38" s="103"/>
      <c r="G38" s="4"/>
      <c r="H38" s="4"/>
      <c r="I38" s="4"/>
      <c r="J38" s="4"/>
      <c r="K38" s="4"/>
      <c r="L38" s="4"/>
    </row>
    <row r="39" spans="1:12" s="41" customFormat="1" x14ac:dyDescent="0.2">
      <c r="A39" s="6"/>
      <c r="B39" s="6"/>
      <c r="C39" s="6"/>
      <c r="D39" s="4"/>
      <c r="E39" s="4"/>
      <c r="F39" s="4"/>
      <c r="G39" s="4"/>
      <c r="H39" s="4"/>
      <c r="I39" s="4"/>
      <c r="J39" s="4"/>
      <c r="K39" s="4"/>
      <c r="L39" s="4"/>
    </row>
    <row r="40" spans="1:12" s="41" customFormat="1" x14ac:dyDescent="0.2">
      <c r="A40" s="103" t="s">
        <v>157</v>
      </c>
      <c r="B40" s="103"/>
      <c r="C40" s="103"/>
      <c r="D40" s="103"/>
      <c r="E40" s="103"/>
      <c r="F40" s="4"/>
      <c r="G40" s="4"/>
      <c r="H40" s="4"/>
      <c r="I40" s="4"/>
      <c r="J40" s="4"/>
      <c r="K40" s="4"/>
      <c r="L40" s="4"/>
    </row>
  </sheetData>
  <mergeCells count="7">
    <mergeCell ref="A38:F38"/>
    <mergeCell ref="A40:E40"/>
    <mergeCell ref="A2:G2"/>
    <mergeCell ref="A3:G3"/>
    <mergeCell ref="A4:G4"/>
    <mergeCell ref="F33:G33"/>
    <mergeCell ref="F34:G34"/>
  </mergeCells>
  <pageMargins left="0.98425196850393704" right="0.39370078740157483" top="0.39370078740157483" bottom="0.39370078740157483" header="0.19685039370078741" footer="0.19685039370078741"/>
  <pageSetup paperSize="9" scale="9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 ГО</vt:lpstr>
      <vt:lpstr>Расходы ГО</vt:lpstr>
      <vt:lpstr>МП</vt:lpstr>
      <vt:lpstr>'Доходы ГО'!Заголовки_для_печати</vt:lpstr>
      <vt:lpstr>МП!Заголовки_для_печати</vt:lpstr>
      <vt:lpstr>'Расходы ГО'!Заголовки_для_печати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Зарипова Эльза Ильдаровна</dc:creator>
  <cp:lastModifiedBy>Людмила Александровна Зверева</cp:lastModifiedBy>
  <cp:lastPrinted>2022-02-18T04:36:32Z</cp:lastPrinted>
  <dcterms:created xsi:type="dcterms:W3CDTF">2019-03-05T10:38:09Z</dcterms:created>
  <dcterms:modified xsi:type="dcterms:W3CDTF">2022-02-18T04:38:02Z</dcterms:modified>
</cp:coreProperties>
</file>