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ля Миронова бюджет на 2023-2025гг\Решение о бюджете на 2023-2025гг — публичные слушания\"/>
    </mc:Choice>
  </mc:AlternateContent>
  <bookViews>
    <workbookView xWindow="0" yWindow="0" windowWidth="28800" windowHeight="11535"/>
  </bookViews>
  <sheets>
    <sheet name="Ожидаемое исполнение" sheetId="2" r:id="rId1"/>
  </sheets>
  <definedNames>
    <definedName name="_xlnm.Print_Titles" localSheetId="0">'Ожидаемое исполнение'!$3:$4</definedName>
  </definedNames>
  <calcPr calcId="152511"/>
</workbook>
</file>

<file path=xl/calcChain.xml><?xml version="1.0" encoding="utf-8"?>
<calcChain xmlns="http://schemas.openxmlformats.org/spreadsheetml/2006/main">
  <c r="E25" i="2" l="1"/>
  <c r="E35" i="2" l="1"/>
  <c r="G23" i="2" l="1"/>
  <c r="F23" i="2"/>
  <c r="E45" i="2" l="1"/>
  <c r="F29" i="2"/>
  <c r="F28" i="2"/>
  <c r="C43" i="2"/>
  <c r="D25" i="2"/>
  <c r="D24" i="2" s="1"/>
  <c r="E24" i="2"/>
  <c r="C25" i="2"/>
  <c r="C24" i="2" s="1"/>
  <c r="C6" i="2"/>
  <c r="G38" i="2" l="1"/>
  <c r="E6" i="2" l="1"/>
  <c r="E5" i="2" s="1"/>
  <c r="D6" i="2"/>
  <c r="C5" i="2"/>
  <c r="F41" i="2" l="1"/>
  <c r="F40" i="2"/>
  <c r="F39" i="2"/>
  <c r="F38" i="2"/>
  <c r="F37" i="2"/>
  <c r="F36" i="2"/>
  <c r="F35" i="2"/>
  <c r="F34" i="2"/>
  <c r="F33" i="2"/>
  <c r="F32" i="2"/>
  <c r="D43" i="2" l="1"/>
  <c r="E43" i="2"/>
  <c r="D5" i="2" l="1"/>
  <c r="C31" i="2"/>
  <c r="C42" i="2" s="1"/>
  <c r="E31" i="2" l="1"/>
  <c r="E42" i="2" s="1"/>
  <c r="F42" i="2" l="1"/>
  <c r="G39" i="2"/>
  <c r="G20" i="2" l="1"/>
  <c r="F20" i="2"/>
  <c r="G26" i="2"/>
  <c r="G27" i="2"/>
  <c r="G28" i="2"/>
  <c r="G29" i="2"/>
  <c r="G30" i="2"/>
  <c r="F26" i="2"/>
  <c r="F27" i="2"/>
  <c r="F30" i="2"/>
  <c r="D31" i="2"/>
  <c r="D42" i="2" s="1"/>
  <c r="G42" i="2" s="1"/>
  <c r="F8" i="2"/>
  <c r="G8" i="2"/>
  <c r="F9" i="2"/>
  <c r="G9" i="2"/>
  <c r="F24" i="2" l="1"/>
  <c r="F25" i="2"/>
  <c r="G7" i="2"/>
  <c r="F7" i="2"/>
  <c r="G5" i="2" l="1"/>
  <c r="F5" i="2"/>
  <c r="G36" i="2" l="1"/>
  <c r="G12" i="2" l="1"/>
  <c r="F12" i="2"/>
  <c r="G25" i="2" l="1"/>
  <c r="F6" i="2" l="1"/>
  <c r="G6" i="2"/>
  <c r="G11" i="2"/>
  <c r="G41" i="2"/>
  <c r="G40" i="2"/>
  <c r="G37" i="2"/>
  <c r="G35" i="2"/>
  <c r="G34" i="2"/>
  <c r="G33" i="2"/>
  <c r="G32" i="2"/>
  <c r="G24" i="2"/>
  <c r="G22" i="2"/>
  <c r="F22" i="2"/>
  <c r="G19" i="2"/>
  <c r="F19" i="2"/>
  <c r="G18" i="2"/>
  <c r="F18" i="2"/>
  <c r="G17" i="2"/>
  <c r="F17" i="2"/>
  <c r="G16" i="2"/>
  <c r="F16" i="2"/>
  <c r="G15" i="2"/>
  <c r="F15" i="2"/>
  <c r="G13" i="2"/>
  <c r="F13" i="2"/>
  <c r="F11" i="2"/>
  <c r="G10" i="2"/>
  <c r="F10" i="2"/>
  <c r="F31" i="2" l="1"/>
  <c r="G14" i="2"/>
  <c r="F21" i="2"/>
  <c r="F14" i="2"/>
  <c r="G31" i="2"/>
  <c r="G21" i="2"/>
</calcChain>
</file>

<file path=xl/sharedStrings.xml><?xml version="1.0" encoding="utf-8"?>
<sst xmlns="http://schemas.openxmlformats.org/spreadsheetml/2006/main" count="51" uniqueCount="51">
  <si>
    <t>ДОХОДЫ:</t>
  </si>
  <si>
    <t>Акцизы по подакцизным товарам (продукции), производимым на территории Российской Федерации</t>
  </si>
  <si>
    <t>РАСХОДЫ: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</si>
  <si>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</si>
  <si>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</si>
  <si>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</si>
  <si>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</si>
  <si>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</si>
  <si>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</si>
  <si>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</si>
  <si>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</si>
  <si>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</si>
  <si>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РЕЗУЛЬТАТ ИСПОЛНЕНИЯ БЮДЖЕТА (ДЕФИЦИТ/ПРОФИЦИТ)</t>
  </si>
  <si>
    <t xml:space="preserve"> Источники финансирования дефицита бюджета - всего</t>
  </si>
  <si>
    <t>Изменение остатков средств</t>
  </si>
  <si>
    <t>Наименование</t>
  </si>
  <si>
    <t>% исполнения к утвержден-ному плану</t>
  </si>
  <si>
    <t>% исполнения к уточнен-ному плану</t>
  </si>
  <si>
    <t>Налоговые и неналоговые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</si>
  <si>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</si>
  <si>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</si>
  <si>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</si>
  <si>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</si>
  <si>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</si>
  <si>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</si>
  <si>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</si>
  <si>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</si>
  <si>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</si>
  <si>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</si>
  <si>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</si>
  <si>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</si>
  <si>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</si>
  <si>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</si>
  <si>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</si>
  <si>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</si>
  <si>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</si>
  <si>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</si>
  <si>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</si>
  <si>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</si>
  <si>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</si>
  <si>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</si>
  <si>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</si>
  <si>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</si>
  <si>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</si>
  <si>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ОБСЛУЖИВАНИЕ ГОСУДАРСТВЕННОГО (МУНИЦИПАЛЬНОГО) ДОЛГА</t>
  </si>
  <si>
    <t>Прочие неналоговые доходы</t>
  </si>
  <si>
    <t>(в рублях)</t>
  </si>
  <si>
    <t>Утвержденный план на 2022 год</t>
  </si>
  <si>
    <t>Уточненный план на 2022 год</t>
  </si>
  <si>
    <t>Ожидаемая оценка на 2022 год</t>
  </si>
  <si>
    <t xml:space="preserve">Оценка ожидаемого исполнения бюджета городского округа город Салават Республики Башкортостан на 2022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</si>
</sst>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5" fillId="2" borderId="2" xfId="4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2" borderId="2" xfId="2" applyNumberFormat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B1" zoomScale="110" zoomScaleNormal="110" zoomScaleSheetLayoutView="100" workbookViewId="0">
      <pane ySplit="4" topLeftCell="A44" activePane="bottomLeft" state="frozenSplit"/>
      <selection activeCell="B1" sqref="B1"/>
      <selection pane="bottomLeft" activeCell="B31" sqref="A31:XFD32"/>
    </sheetView>
  </sheetViews>
  <sheetFormatPr defaultRowHeight="15" x14ac:dyDescent="0.2"/>
  <cols>
    <col min="1" max="1" width="5.7109375" style="1" hidden="1" customWidth="1"/>
    <col min="2" max="2" width="28.5703125" style="1" customWidth="1"/>
    <col min="3" max="5" width="15.7109375" style="20" customWidth="1"/>
    <col min="6" max="7" width="12.42578125" style="1" customWidth="1"/>
    <col min="8" max="16384" width="9.140625" style="1"/>
  </cols>
  <sheetData>
    <row r="1" spans="1:7" ht="31.5" customHeight="1" x14ac:dyDescent="0.2">
      <c r="B1" s="35" t="s">
        <v>50</v>
      </c>
      <c r="C1" s="35"/>
      <c r="D1" s="35"/>
      <c r="E1" s="35"/>
      <c r="F1" s="35"/>
      <c r="G1" s="35"/>
    </row>
    <row r="2" spans="1:7" x14ac:dyDescent="0.2">
      <c r="B2" s="13"/>
      <c r="C2" s="19"/>
      <c r="D2" s="19"/>
      <c r="E2" s="19"/>
      <c r="F2" s="34" t="s">
        <v>46</v>
      </c>
      <c r="G2" s="34"/>
    </row>
    <row r="3" spans="1:7" s="7" customFormat="1" ht="71.25" x14ac:dyDescent="0.2">
      <c r="B3" s="8" t="s">
        <v>15</v>
      </c>
      <c r="C3" s="8" t="s">
        <v>47</v>
      </c>
      <c r="D3" s="8" t="s">
        <v>48</v>
      </c>
      <c r="E3" s="8" t="s">
        <v>49</v>
      </c>
      <c r="F3" s="8" t="s">
        <v>16</v>
      </c>
      <c r="G3" s="8" t="s">
        <v>17</v>
      </c>
    </row>
    <row r="4" spans="1:7" x14ac:dyDescent="0.2"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</row>
    <row r="5" spans="1:7" s="7" customFormat="1" ht="14.25" x14ac:dyDescent="0.2">
      <c r="B5" s="3" t="s">
        <v>0</v>
      </c>
      <c r="C5" s="28">
        <f>C6+C24</f>
        <v>3442747419.8099999</v>
      </c>
      <c r="D5" s="28">
        <f>D6+D24</f>
        <v>3533050126.04</v>
      </c>
      <c r="E5" s="28">
        <f>E6+E24</f>
        <v>3502437369.04</v>
      </c>
      <c r="F5" s="9">
        <f>E5*100/C5</f>
        <v>101.73378822060941</v>
      </c>
      <c r="G5" s="9">
        <f>E5*100/D5</f>
        <v>99.133531766946305</v>
      </c>
    </row>
    <row r="6" spans="1:7" s="5" customFormat="1" x14ac:dyDescent="0.2">
      <c r="B6" s="21" t="s">
        <v>18</v>
      </c>
      <c r="C6" s="28">
        <f>SUM(C7:C23)</f>
        <v>1497090600</v>
      </c>
      <c r="D6" s="28">
        <f>SUM(D7:D23)</f>
        <v>1497090600.0000002</v>
      </c>
      <c r="E6" s="28">
        <f>SUM(E7:E23)</f>
        <v>1466403300</v>
      </c>
      <c r="F6" s="31">
        <f t="shared" ref="F6:F18" si="0">E6*100/C6</f>
        <v>97.950204216097546</v>
      </c>
      <c r="G6" s="31">
        <f t="shared" ref="G6:G30" si="1">E6*100/D6</f>
        <v>97.950204216097532</v>
      </c>
    </row>
    <row r="7" spans="1:7" ht="30" x14ac:dyDescent="0.2">
      <c r="B7" s="22" t="s">
        <v>19</v>
      </c>
      <c r="C7" s="29">
        <v>715186700</v>
      </c>
      <c r="D7" s="29">
        <v>715186700</v>
      </c>
      <c r="E7" s="29">
        <v>723578000</v>
      </c>
      <c r="F7" s="6">
        <f t="shared" si="0"/>
        <v>101.17330202029764</v>
      </c>
      <c r="G7" s="6">
        <f t="shared" si="1"/>
        <v>101.17330202029764</v>
      </c>
    </row>
    <row r="8" spans="1:7" x14ac:dyDescent="0.2">
      <c r="B8" s="22" t="s">
        <v>20</v>
      </c>
      <c r="C8" s="29">
        <v>5480000</v>
      </c>
      <c r="D8" s="29">
        <v>5480000</v>
      </c>
      <c r="E8" s="29">
        <v>5480000</v>
      </c>
      <c r="F8" s="6">
        <f t="shared" si="0"/>
        <v>100</v>
      </c>
      <c r="G8" s="6">
        <f t="shared" si="1"/>
        <v>100</v>
      </c>
    </row>
    <row r="9" spans="1:7" ht="30" x14ac:dyDescent="0.2">
      <c r="A9" s="1" t="s">
        <v>1</v>
      </c>
      <c r="B9" s="22" t="s">
        <v>21</v>
      </c>
      <c r="C9" s="29">
        <v>149904000</v>
      </c>
      <c r="D9" s="29">
        <v>149904000</v>
      </c>
      <c r="E9" s="29">
        <v>151200534.88</v>
      </c>
      <c r="F9" s="6">
        <f t="shared" si="0"/>
        <v>100.86491012914932</v>
      </c>
      <c r="G9" s="6">
        <f t="shared" si="1"/>
        <v>100.86491012914932</v>
      </c>
    </row>
    <row r="10" spans="1:7" hidden="1" x14ac:dyDescent="0.2">
      <c r="B10" s="22" t="s">
        <v>22</v>
      </c>
      <c r="C10" s="30">
        <v>0</v>
      </c>
      <c r="D10" s="30">
        <v>0</v>
      </c>
      <c r="E10" s="30">
        <v>0</v>
      </c>
      <c r="F10" s="6" t="e">
        <f t="shared" si="0"/>
        <v>#DIV/0!</v>
      </c>
      <c r="G10" s="6" t="e">
        <f t="shared" si="1"/>
        <v>#DIV/0!</v>
      </c>
    </row>
    <row r="11" spans="1:7" ht="30" x14ac:dyDescent="0.2">
      <c r="B11" s="22" t="s">
        <v>23</v>
      </c>
      <c r="C11" s="29">
        <v>0</v>
      </c>
      <c r="D11" s="29">
        <v>0</v>
      </c>
      <c r="E11" s="29">
        <v>57256</v>
      </c>
      <c r="F11" s="6" t="e">
        <f t="shared" si="0"/>
        <v>#DIV/0!</v>
      </c>
      <c r="G11" s="6" t="e">
        <f t="shared" si="1"/>
        <v>#DIV/0!</v>
      </c>
    </row>
    <row r="12" spans="1:7" ht="45" x14ac:dyDescent="0.2">
      <c r="B12" s="22" t="s">
        <v>24</v>
      </c>
      <c r="C12" s="29">
        <v>16325000</v>
      </c>
      <c r="D12" s="29">
        <v>16325000</v>
      </c>
      <c r="E12" s="29">
        <v>15000000</v>
      </c>
      <c r="F12" s="6">
        <f t="shared" si="0"/>
        <v>91.883614088820821</v>
      </c>
      <c r="G12" s="6">
        <f t="shared" si="1"/>
        <v>91.883614088820821</v>
      </c>
    </row>
    <row r="13" spans="1:7" ht="30" x14ac:dyDescent="0.2">
      <c r="B13" s="22" t="s">
        <v>25</v>
      </c>
      <c r="C13" s="29">
        <v>44934000</v>
      </c>
      <c r="D13" s="29">
        <v>44934000</v>
      </c>
      <c r="E13" s="29">
        <v>44934000</v>
      </c>
      <c r="F13" s="6">
        <f t="shared" si="0"/>
        <v>100</v>
      </c>
      <c r="G13" s="6">
        <f t="shared" si="1"/>
        <v>100</v>
      </c>
    </row>
    <row r="14" spans="1:7" ht="30" x14ac:dyDescent="0.2">
      <c r="B14" s="22" t="s">
        <v>26</v>
      </c>
      <c r="C14" s="29">
        <v>66982000</v>
      </c>
      <c r="D14" s="29">
        <v>66982000</v>
      </c>
      <c r="E14" s="29">
        <v>66982000</v>
      </c>
      <c r="F14" s="6">
        <f t="shared" si="0"/>
        <v>100</v>
      </c>
      <c r="G14" s="6">
        <f t="shared" si="1"/>
        <v>100</v>
      </c>
    </row>
    <row r="15" spans="1:7" x14ac:dyDescent="0.2">
      <c r="B15" s="22" t="s">
        <v>27</v>
      </c>
      <c r="C15" s="29">
        <v>154570000</v>
      </c>
      <c r="D15" s="29">
        <v>154570000</v>
      </c>
      <c r="E15" s="29">
        <v>154570000</v>
      </c>
      <c r="F15" s="6">
        <f t="shared" si="0"/>
        <v>100</v>
      </c>
      <c r="G15" s="6">
        <f t="shared" si="1"/>
        <v>100</v>
      </c>
    </row>
    <row r="16" spans="1:7" ht="30" x14ac:dyDescent="0.2">
      <c r="B16" s="22" t="s">
        <v>28</v>
      </c>
      <c r="C16" s="29">
        <v>175000</v>
      </c>
      <c r="D16" s="29">
        <v>175000</v>
      </c>
      <c r="E16" s="29">
        <v>160000</v>
      </c>
      <c r="F16" s="6">
        <f t="shared" si="0"/>
        <v>91.428571428571431</v>
      </c>
      <c r="G16" s="6">
        <f t="shared" si="1"/>
        <v>91.428571428571431</v>
      </c>
    </row>
    <row r="17" spans="2:7" x14ac:dyDescent="0.2">
      <c r="B17" s="22" t="s">
        <v>29</v>
      </c>
      <c r="C17" s="29">
        <v>20830000</v>
      </c>
      <c r="D17" s="29">
        <v>20830000</v>
      </c>
      <c r="E17" s="29">
        <v>19020000</v>
      </c>
      <c r="F17" s="6">
        <f t="shared" si="0"/>
        <v>91.310609697551612</v>
      </c>
      <c r="G17" s="6">
        <f t="shared" si="1"/>
        <v>91.310609697551612</v>
      </c>
    </row>
    <row r="18" spans="2:7" ht="60" x14ac:dyDescent="0.2">
      <c r="B18" s="22" t="s">
        <v>30</v>
      </c>
      <c r="C18" s="29">
        <v>145694000</v>
      </c>
      <c r="D18" s="29">
        <v>145694000</v>
      </c>
      <c r="E18" s="29">
        <v>137545450</v>
      </c>
      <c r="F18" s="6">
        <f t="shared" si="0"/>
        <v>94.407079220832699</v>
      </c>
      <c r="G18" s="6">
        <f t="shared" si="1"/>
        <v>94.407079220832699</v>
      </c>
    </row>
    <row r="19" spans="2:7" ht="30" x14ac:dyDescent="0.2">
      <c r="B19" s="22" t="s">
        <v>31</v>
      </c>
      <c r="C19" s="29">
        <v>6850000</v>
      </c>
      <c r="D19" s="29">
        <v>6850000</v>
      </c>
      <c r="E19" s="29">
        <v>6850000</v>
      </c>
      <c r="F19" s="6">
        <f>E19*100/C19</f>
        <v>100</v>
      </c>
      <c r="G19" s="6">
        <f t="shared" si="1"/>
        <v>100</v>
      </c>
    </row>
    <row r="20" spans="2:7" ht="45" x14ac:dyDescent="0.2">
      <c r="B20" s="22" t="s">
        <v>32</v>
      </c>
      <c r="C20" s="29">
        <v>6000000</v>
      </c>
      <c r="D20" s="29">
        <v>7122397.46</v>
      </c>
      <c r="E20" s="29">
        <v>8310628.3399999999</v>
      </c>
      <c r="F20" s="6">
        <f>E20*100/C20</f>
        <v>138.51047233333333</v>
      </c>
      <c r="G20" s="6">
        <f t="shared" si="1"/>
        <v>116.6830184172283</v>
      </c>
    </row>
    <row r="21" spans="2:7" s="5" customFormat="1" ht="45" x14ac:dyDescent="0.2">
      <c r="B21" s="22" t="s">
        <v>33</v>
      </c>
      <c r="C21" s="29">
        <v>144730900</v>
      </c>
      <c r="D21" s="29">
        <v>142886320.15000001</v>
      </c>
      <c r="E21" s="29">
        <v>112965156.40000001</v>
      </c>
      <c r="F21" s="32">
        <f>E21*100/C21</f>
        <v>78.051857896275081</v>
      </c>
      <c r="G21" s="32">
        <f t="shared" si="1"/>
        <v>79.059462292408966</v>
      </c>
    </row>
    <row r="22" spans="2:7" ht="30" x14ac:dyDescent="0.2">
      <c r="B22" s="22" t="s">
        <v>34</v>
      </c>
      <c r="C22" s="29">
        <v>5325000</v>
      </c>
      <c r="D22" s="29">
        <v>6047182.3899999997</v>
      </c>
      <c r="E22" s="29">
        <v>6047182.3600000003</v>
      </c>
      <c r="F22" s="6">
        <f>E22*100/C22</f>
        <v>113.56211004694836</v>
      </c>
      <c r="G22" s="6">
        <f t="shared" si="1"/>
        <v>99.999999503901194</v>
      </c>
    </row>
    <row r="23" spans="2:7" x14ac:dyDescent="0.2">
      <c r="B23" s="22" t="s">
        <v>45</v>
      </c>
      <c r="C23" s="29">
        <v>14104000</v>
      </c>
      <c r="D23" s="29">
        <v>14104000</v>
      </c>
      <c r="E23" s="29">
        <v>13703092.02</v>
      </c>
      <c r="F23" s="6">
        <f>E23*100/C23</f>
        <v>97.157487379466815</v>
      </c>
      <c r="G23" s="6">
        <f t="shared" si="1"/>
        <v>97.157487379466815</v>
      </c>
    </row>
    <row r="24" spans="2:7" s="7" customFormat="1" ht="28.5" x14ac:dyDescent="0.2">
      <c r="B24" s="21" t="s">
        <v>35</v>
      </c>
      <c r="C24" s="28">
        <f>C25</f>
        <v>1945656819.8099999</v>
      </c>
      <c r="D24" s="28">
        <f t="shared" ref="D24:E24" si="2">D25</f>
        <v>2035959526.04</v>
      </c>
      <c r="E24" s="28">
        <f t="shared" si="2"/>
        <v>2036034069.04</v>
      </c>
      <c r="F24" s="9">
        <f t="shared" ref="F24:F41" si="3">E24*100/C24</f>
        <v>104.64507657824393</v>
      </c>
      <c r="G24" s="9">
        <f t="shared" si="1"/>
        <v>100.00366132032816</v>
      </c>
    </row>
    <row r="25" spans="2:7" ht="60" x14ac:dyDescent="0.2">
      <c r="B25" s="22" t="s">
        <v>36</v>
      </c>
      <c r="C25" s="27">
        <f>SUM(C26:C29)</f>
        <v>1945656819.8099999</v>
      </c>
      <c r="D25" s="27">
        <f t="shared" ref="D25" si="4">SUM(D26:D29)</f>
        <v>2035959526.04</v>
      </c>
      <c r="E25" s="27">
        <f>SUM(E26:E30)</f>
        <v>2036034069.04</v>
      </c>
      <c r="F25" s="6">
        <f t="shared" si="3"/>
        <v>104.64507657824393</v>
      </c>
      <c r="G25" s="6">
        <f t="shared" si="1"/>
        <v>100.00366132032816</v>
      </c>
    </row>
    <row r="26" spans="2:7" x14ac:dyDescent="0.2">
      <c r="B26" s="22" t="s">
        <v>37</v>
      </c>
      <c r="C26" s="27">
        <v>155792400</v>
      </c>
      <c r="D26" s="27">
        <v>179679700</v>
      </c>
      <c r="E26" s="27">
        <v>179679700</v>
      </c>
      <c r="F26" s="6">
        <f t="shared" si="3"/>
        <v>115.33277618163659</v>
      </c>
      <c r="G26" s="6">
        <f t="shared" si="1"/>
        <v>100</v>
      </c>
    </row>
    <row r="27" spans="2:7" x14ac:dyDescent="0.2">
      <c r="B27" s="22" t="s">
        <v>38</v>
      </c>
      <c r="C27" s="27">
        <v>369625772.95999998</v>
      </c>
      <c r="D27" s="27">
        <v>414821350.05000001</v>
      </c>
      <c r="E27" s="27">
        <v>414821350.05000001</v>
      </c>
      <c r="F27" s="6">
        <f t="shared" si="3"/>
        <v>112.22738791401621</v>
      </c>
      <c r="G27" s="6">
        <f t="shared" si="1"/>
        <v>100</v>
      </c>
    </row>
    <row r="28" spans="2:7" x14ac:dyDescent="0.2">
      <c r="B28" s="22" t="s">
        <v>39</v>
      </c>
      <c r="C28" s="27">
        <v>1257281508.8499999</v>
      </c>
      <c r="D28" s="27">
        <v>1276964737.99</v>
      </c>
      <c r="E28" s="27">
        <v>1277039280.99</v>
      </c>
      <c r="F28" s="6">
        <f>E28*100/C28</f>
        <v>101.57146764673824</v>
      </c>
      <c r="G28" s="6">
        <f t="shared" si="1"/>
        <v>100.00583751436373</v>
      </c>
    </row>
    <row r="29" spans="2:7" ht="30" x14ac:dyDescent="0.2">
      <c r="B29" s="22" t="s">
        <v>40</v>
      </c>
      <c r="C29" s="27">
        <v>162957138</v>
      </c>
      <c r="D29" s="27">
        <v>164493738</v>
      </c>
      <c r="E29" s="27">
        <v>164493738</v>
      </c>
      <c r="F29" s="6">
        <f>E29*100/C29</f>
        <v>100.94294734115913</v>
      </c>
      <c r="G29" s="6">
        <f t="shared" si="1"/>
        <v>100</v>
      </c>
    </row>
    <row r="30" spans="2:7" ht="30" hidden="1" x14ac:dyDescent="0.2">
      <c r="B30" s="22" t="s">
        <v>41</v>
      </c>
      <c r="C30" s="27">
        <v>0</v>
      </c>
      <c r="D30" s="27">
        <v>0</v>
      </c>
      <c r="E30" s="27">
        <v>0</v>
      </c>
      <c r="F30" s="6" t="e">
        <f t="shared" si="3"/>
        <v>#DIV/0!</v>
      </c>
      <c r="G30" s="6" t="e">
        <f t="shared" si="1"/>
        <v>#DIV/0!</v>
      </c>
    </row>
    <row r="31" spans="2:7" s="7" customFormat="1" ht="14.25" x14ac:dyDescent="0.2">
      <c r="B31" s="16" t="s">
        <v>2</v>
      </c>
      <c r="C31" s="10">
        <f>SUM(C32:C41)</f>
        <v>3507747419.8099999</v>
      </c>
      <c r="D31" s="10">
        <f>SUM(D32:D41)</f>
        <v>3574162826.04</v>
      </c>
      <c r="E31" s="10">
        <f>SUM(E32:E41)</f>
        <v>3620437369.0400004</v>
      </c>
      <c r="F31" s="9">
        <f>E31/C31*100</f>
        <v>103.21260158566675</v>
      </c>
      <c r="G31" s="9">
        <f>E31/D31*100</f>
        <v>101.29469599602071</v>
      </c>
    </row>
    <row r="32" spans="2:7" ht="30" x14ac:dyDescent="0.2">
      <c r="B32" s="17" t="s">
        <v>3</v>
      </c>
      <c r="C32" s="11">
        <v>242634500</v>
      </c>
      <c r="D32" s="12">
        <v>248824655.27000001</v>
      </c>
      <c r="E32" s="12">
        <v>270212504.23000002</v>
      </c>
      <c r="F32" s="6">
        <f t="shared" si="3"/>
        <v>111.36606881131908</v>
      </c>
      <c r="G32" s="6">
        <f>E32/D32*100</f>
        <v>108.59555052403951</v>
      </c>
    </row>
    <row r="33" spans="2:8" ht="60" x14ac:dyDescent="0.2">
      <c r="B33" s="17" t="s">
        <v>4</v>
      </c>
      <c r="C33" s="11">
        <v>48978000</v>
      </c>
      <c r="D33" s="12">
        <v>48978000</v>
      </c>
      <c r="E33" s="12">
        <v>50609000</v>
      </c>
      <c r="F33" s="6">
        <f t="shared" si="3"/>
        <v>103.33006656049655</v>
      </c>
      <c r="G33" s="6">
        <f>E33/D33*100</f>
        <v>103.33006656049655</v>
      </c>
    </row>
    <row r="34" spans="2:8" ht="30" x14ac:dyDescent="0.2">
      <c r="B34" s="17" t="s">
        <v>5</v>
      </c>
      <c r="C34" s="11">
        <v>336069800</v>
      </c>
      <c r="D34" s="12">
        <v>336182464.02999997</v>
      </c>
      <c r="E34" s="12">
        <v>346250796.38</v>
      </c>
      <c r="F34" s="6">
        <f t="shared" si="3"/>
        <v>103.02942911859381</v>
      </c>
      <c r="G34" s="6">
        <f>E34/D34*100</f>
        <v>102.99490111093408</v>
      </c>
    </row>
    <row r="35" spans="2:8" ht="45" x14ac:dyDescent="0.2">
      <c r="B35" s="17" t="s">
        <v>6</v>
      </c>
      <c r="C35" s="11">
        <v>423678067.56999999</v>
      </c>
      <c r="D35" s="12">
        <v>441490102.50999999</v>
      </c>
      <c r="E35" s="12">
        <f>468441724.73-13600000</f>
        <v>454841724.73000002</v>
      </c>
      <c r="F35" s="6">
        <f t="shared" si="3"/>
        <v>107.35550398885142</v>
      </c>
      <c r="G35" s="6">
        <f>E35/D35*100</f>
        <v>103.02421778972897</v>
      </c>
    </row>
    <row r="36" spans="2:8" x14ac:dyDescent="0.2">
      <c r="B36" s="17" t="s">
        <v>7</v>
      </c>
      <c r="C36" s="11">
        <v>2114173763.5999999</v>
      </c>
      <c r="D36" s="12">
        <v>2167302220.21</v>
      </c>
      <c r="E36" s="12">
        <v>2166294177.71</v>
      </c>
      <c r="F36" s="6">
        <f t="shared" si="3"/>
        <v>102.46528525740712</v>
      </c>
      <c r="G36" s="6">
        <f t="shared" ref="G36" si="5">E36/D36*100</f>
        <v>99.953488604837844</v>
      </c>
    </row>
    <row r="37" spans="2:8" ht="30" x14ac:dyDescent="0.2">
      <c r="B37" s="17" t="s">
        <v>8</v>
      </c>
      <c r="C37" s="11">
        <v>62178756.090000004</v>
      </c>
      <c r="D37" s="12">
        <v>62955456.090000004</v>
      </c>
      <c r="E37" s="12">
        <v>66840956.090000004</v>
      </c>
      <c r="F37" s="6">
        <f t="shared" si="3"/>
        <v>107.49805929416108</v>
      </c>
      <c r="G37" s="6">
        <f t="shared" ref="G37:G41" si="6">E37/D37*100</f>
        <v>106.1718240821659</v>
      </c>
    </row>
    <row r="38" spans="2:8" ht="30" x14ac:dyDescent="0.2">
      <c r="B38" s="17" t="s">
        <v>9</v>
      </c>
      <c r="C38" s="11">
        <v>135215249.84999999</v>
      </c>
      <c r="D38" s="12">
        <v>138802486.50999999</v>
      </c>
      <c r="E38" s="12">
        <v>138887486.50999999</v>
      </c>
      <c r="F38" s="6">
        <f t="shared" si="3"/>
        <v>102.71584504268104</v>
      </c>
      <c r="G38" s="6">
        <f>E38/D38*100</f>
        <v>100.06123809604368</v>
      </c>
    </row>
    <row r="39" spans="2:8" ht="30" x14ac:dyDescent="0.2">
      <c r="B39" s="17" t="s">
        <v>10</v>
      </c>
      <c r="C39" s="11">
        <v>121353282.7</v>
      </c>
      <c r="D39" s="12">
        <v>110754528.84</v>
      </c>
      <c r="E39" s="12">
        <v>107731810.81</v>
      </c>
      <c r="F39" s="6">
        <f t="shared" si="3"/>
        <v>88.775357710203906</v>
      </c>
      <c r="G39" s="6">
        <f>E39/D39*100</f>
        <v>97.270795098260294</v>
      </c>
    </row>
    <row r="40" spans="2:8" ht="30" x14ac:dyDescent="0.2">
      <c r="B40" s="17" t="s">
        <v>11</v>
      </c>
      <c r="C40" s="11">
        <v>12708000</v>
      </c>
      <c r="D40" s="12">
        <v>14708000</v>
      </c>
      <c r="E40" s="12">
        <v>14604000</v>
      </c>
      <c r="F40" s="6">
        <f t="shared" si="3"/>
        <v>114.91973559962229</v>
      </c>
      <c r="G40" s="6">
        <f t="shared" si="6"/>
        <v>99.292901822137608</v>
      </c>
    </row>
    <row r="41" spans="2:8" ht="60" x14ac:dyDescent="0.2">
      <c r="B41" s="17" t="s">
        <v>44</v>
      </c>
      <c r="C41" s="11">
        <v>10758000</v>
      </c>
      <c r="D41" s="12">
        <v>4164912.58</v>
      </c>
      <c r="E41" s="12">
        <v>4164912.58</v>
      </c>
      <c r="F41" s="6">
        <f t="shared" si="3"/>
        <v>38.714562000371814</v>
      </c>
      <c r="G41" s="6">
        <f t="shared" si="6"/>
        <v>100</v>
      </c>
    </row>
    <row r="42" spans="2:8" s="7" customFormat="1" ht="57" x14ac:dyDescent="0.2">
      <c r="B42" s="4" t="s">
        <v>12</v>
      </c>
      <c r="C42" s="10">
        <f>C5-C31</f>
        <v>-65000000</v>
      </c>
      <c r="D42" s="10">
        <f>D5-D31</f>
        <v>-41112700</v>
      </c>
      <c r="E42" s="10">
        <f>E5-E31</f>
        <v>-118000000.00000048</v>
      </c>
      <c r="F42" s="9">
        <f t="shared" ref="F42" si="7">E42*100/C42</f>
        <v>181.53846153846229</v>
      </c>
      <c r="G42" s="9">
        <f t="shared" ref="G42" si="8">E42/D42*100</f>
        <v>287.01593424902882</v>
      </c>
      <c r="H42" s="23"/>
    </row>
    <row r="43" spans="2:8" s="15" customFormat="1" ht="30" x14ac:dyDescent="0.2">
      <c r="B43" s="14" t="s">
        <v>13</v>
      </c>
      <c r="C43" s="27">
        <f>SUM(C44:C46)</f>
        <v>65000000</v>
      </c>
      <c r="D43" s="27">
        <f>SUM(D44:D46)</f>
        <v>41112700</v>
      </c>
      <c r="E43" s="27">
        <f>SUM(E44:E46)</f>
        <v>118000000</v>
      </c>
      <c r="F43" s="33">
        <v>0</v>
      </c>
      <c r="G43" s="33">
        <v>0</v>
      </c>
      <c r="H43" s="24"/>
    </row>
    <row r="44" spans="2:8" s="15" customFormat="1" ht="45" x14ac:dyDescent="0.2">
      <c r="B44" s="14" t="s">
        <v>42</v>
      </c>
      <c r="C44" s="27">
        <v>10000000</v>
      </c>
      <c r="D44" s="27">
        <v>-150000000</v>
      </c>
      <c r="E44" s="27">
        <v>-150000000</v>
      </c>
      <c r="F44" s="33">
        <v>0</v>
      </c>
      <c r="G44" s="33">
        <v>0</v>
      </c>
      <c r="H44" s="24"/>
    </row>
    <row r="45" spans="2:8" s="15" customFormat="1" ht="60" x14ac:dyDescent="0.2">
      <c r="B45" s="18" t="s">
        <v>43</v>
      </c>
      <c r="C45" s="27">
        <v>0</v>
      </c>
      <c r="D45" s="27">
        <v>124800000</v>
      </c>
      <c r="E45" s="27">
        <f>124800000+150000000</f>
        <v>274800000</v>
      </c>
      <c r="F45" s="33">
        <v>0</v>
      </c>
      <c r="G45" s="33">
        <v>0</v>
      </c>
      <c r="H45" s="24"/>
    </row>
    <row r="46" spans="2:8" s="15" customFormat="1" x14ac:dyDescent="0.2">
      <c r="B46" s="14" t="s">
        <v>14</v>
      </c>
      <c r="C46" s="27">
        <v>55000000</v>
      </c>
      <c r="D46" s="27">
        <v>66312700</v>
      </c>
      <c r="E46" s="27">
        <v>-6800000</v>
      </c>
      <c r="F46" s="33">
        <v>0</v>
      </c>
      <c r="G46" s="33">
        <v>0</v>
      </c>
      <c r="H46" s="24"/>
    </row>
    <row r="47" spans="2:8" x14ac:dyDescent="0.2">
      <c r="C47" s="25"/>
      <c r="D47" s="25"/>
      <c r="E47" s="25"/>
      <c r="F47" s="26"/>
      <c r="G47" s="26"/>
      <c r="H47" s="26"/>
    </row>
  </sheetData>
  <mergeCells count="2">
    <mergeCell ref="F2:G2"/>
    <mergeCell ref="B1:G1"/>
  </mergeCells>
  <pageMargins left="0.98425196850393704" right="0.19685039370078741" top="0.39370078740157483" bottom="0.39370078740157483" header="0.51181102362204722" footer="0.51181102362204722"/>
  <pageSetup paperSize="9" scale="90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Ожидаемое исполнение</vt:lpstr>
      <vt:lpstr>'Ожидаемое исполнение'!Заголовки_для_печати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Морозова Евгения Викторовна</cp:lastModifiedBy>
  <cp:lastPrinted>2022-11-02T07:18:52Z</cp:lastPrinted>
  <dcterms:created xsi:type="dcterms:W3CDTF">2014-11-18T05:44:11Z</dcterms:created>
  <dcterms:modified xsi:type="dcterms:W3CDTF">2022-11-02T10:56:37Z</dcterms:modified>
</cp:coreProperties>
</file>