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0\Desktop\Исполнение на 01.04.2023\"/>
    </mc:Choice>
  </mc:AlternateContent>
  <bookViews>
    <workbookView xWindow="0" yWindow="0" windowWidth="28305" windowHeight="11685"/>
  </bookViews>
  <sheets>
    <sheet name="Салават доходы" sheetId="6" r:id="rId1"/>
  </sheets>
  <definedNames>
    <definedName name="_xlnm.Print_Titles" localSheetId="0">'Салават доходы'!$5:$7</definedName>
  </definedNames>
  <calcPr calcId="152511"/>
</workbook>
</file>

<file path=xl/calcChain.xml><?xml version="1.0" encoding="utf-8"?>
<calcChain xmlns="http://schemas.openxmlformats.org/spreadsheetml/2006/main">
  <c r="E10" i="6" l="1"/>
  <c r="E12" i="6"/>
  <c r="F41" i="6"/>
  <c r="C41" i="6"/>
  <c r="B41" i="6"/>
  <c r="H48" i="6"/>
  <c r="G36" i="6"/>
  <c r="F35" i="6"/>
  <c r="B19" i="6"/>
  <c r="C42" i="6"/>
  <c r="C35" i="6"/>
  <c r="C28" i="6"/>
  <c r="C24" i="6"/>
  <c r="C19" i="6"/>
  <c r="C14" i="6"/>
  <c r="C12" i="6"/>
  <c r="C10" i="6"/>
  <c r="B35" i="6"/>
  <c r="B12" i="6"/>
  <c r="B10" i="6"/>
  <c r="C9" i="6" l="1"/>
  <c r="C8" i="6" s="1"/>
  <c r="H38" i="6"/>
  <c r="H47" i="6"/>
  <c r="F12" i="6" l="1"/>
  <c r="F10" i="6" l="1"/>
  <c r="F28" i="6"/>
  <c r="F24" i="6"/>
  <c r="H20" i="6" l="1"/>
  <c r="G20" i="6"/>
  <c r="D34" i="6"/>
  <c r="D35" i="6"/>
  <c r="E35" i="6"/>
  <c r="G38" i="6"/>
  <c r="H37" i="6"/>
  <c r="G37" i="6"/>
  <c r="D37" i="6"/>
  <c r="H36" i="6"/>
  <c r="D36" i="6"/>
  <c r="H29" i="6"/>
  <c r="H30" i="6"/>
  <c r="H31" i="6"/>
  <c r="H32" i="6"/>
  <c r="G29" i="6"/>
  <c r="G30" i="6"/>
  <c r="G31" i="6"/>
  <c r="G32" i="6"/>
  <c r="E28" i="6"/>
  <c r="B28" i="6"/>
  <c r="D32" i="6"/>
  <c r="D31" i="6"/>
  <c r="D29" i="6"/>
  <c r="H16" i="6"/>
  <c r="H17" i="6"/>
  <c r="G18" i="6"/>
  <c r="H40" i="6"/>
  <c r="G26" i="6"/>
  <c r="F42" i="6"/>
  <c r="E42" i="6"/>
  <c r="E41" i="6" s="1"/>
  <c r="E24" i="6"/>
  <c r="F19" i="6"/>
  <c r="E19" i="6"/>
  <c r="F14" i="6"/>
  <c r="E14" i="6"/>
  <c r="B42" i="6"/>
  <c r="B24" i="6"/>
  <c r="D20" i="6"/>
  <c r="B14" i="6"/>
  <c r="D18" i="6"/>
  <c r="F9" i="6" l="1"/>
  <c r="F8" i="6" s="1"/>
  <c r="H8" i="6" s="1"/>
  <c r="H35" i="6"/>
  <c r="G35" i="6"/>
  <c r="B9" i="6"/>
  <c r="B8" i="6" s="1"/>
  <c r="E9" i="6"/>
  <c r="E8" i="6" s="1"/>
  <c r="G40" i="6"/>
  <c r="H9" i="6" l="1"/>
  <c r="H10" i="6"/>
  <c r="H11" i="6"/>
  <c r="H12" i="6"/>
  <c r="H13" i="6"/>
  <c r="H14" i="6"/>
  <c r="H15" i="6"/>
  <c r="H18" i="6"/>
  <c r="H19" i="6"/>
  <c r="H21" i="6"/>
  <c r="H22" i="6"/>
  <c r="H23" i="6"/>
  <c r="H24" i="6"/>
  <c r="H25" i="6"/>
  <c r="H26" i="6"/>
  <c r="H28" i="6"/>
  <c r="H33" i="6"/>
  <c r="H34" i="6"/>
  <c r="H39" i="6"/>
  <c r="H41" i="6"/>
  <c r="H42" i="6"/>
  <c r="H43" i="6"/>
  <c r="H44" i="6"/>
  <c r="H45" i="6"/>
  <c r="H46" i="6"/>
  <c r="G9" i="6"/>
  <c r="G10" i="6"/>
  <c r="G11" i="6"/>
  <c r="G12" i="6"/>
  <c r="G13" i="6"/>
  <c r="G14" i="6"/>
  <c r="G15" i="6"/>
  <c r="G19" i="6"/>
  <c r="G21" i="6"/>
  <c r="G22" i="6"/>
  <c r="G23" i="6"/>
  <c r="G24" i="6"/>
  <c r="G25" i="6"/>
  <c r="G28" i="6"/>
  <c r="G33" i="6"/>
  <c r="G34" i="6"/>
  <c r="G39" i="6"/>
  <c r="G41" i="6"/>
  <c r="G42" i="6"/>
  <c r="G43" i="6"/>
  <c r="G44" i="6"/>
  <c r="G45" i="6"/>
  <c r="G46" i="6"/>
  <c r="G8" i="6"/>
  <c r="D8" i="6" l="1"/>
  <c r="D9" i="6"/>
  <c r="D10" i="6"/>
  <c r="D11" i="6"/>
  <c r="D12" i="6"/>
  <c r="D13" i="6"/>
  <c r="D14" i="6"/>
  <c r="D15" i="6"/>
  <c r="D19" i="6"/>
  <c r="D21" i="6"/>
  <c r="D22" i="6"/>
  <c r="D23" i="6"/>
  <c r="D24" i="6"/>
  <c r="D25" i="6"/>
  <c r="D26" i="6"/>
  <c r="D28" i="6"/>
  <c r="D33" i="6"/>
  <c r="D39" i="6"/>
  <c r="D41" i="6"/>
  <c r="D42" i="6"/>
  <c r="D43" i="6"/>
  <c r="D44" i="6"/>
  <c r="D45" i="6"/>
  <c r="D46" i="6"/>
</calcChain>
</file>

<file path=xl/sharedStrings.xml><?xml version="1.0" encoding="utf-8"?>
<sst xmlns="http://schemas.openxmlformats.org/spreadsheetml/2006/main" count="68" uniqueCount="52">
  <si>
    <t>Наименование показателя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</si>
  <si>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</si>
  <si>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</si>
  <si>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</si>
  <si>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</si>
  <si>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</si>
  <si>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</si>
  <si>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</si>
  <si>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НАЛОГИ НА ИМУЩЕСТВО</t>
  </si>
  <si>
    <t>Налог на имущество организаций</t>
  </si>
  <si>
    <t>НАЛОГИ, СБОРЫ И РЕГУЛЯРНЫЕ ПЛАТЕЖИ ЗА ПОЛЬЗОВАНИЕ ПРИРОДНЫМИ РЕСУРСАМИ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</si>
  <si>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</si>
  <si>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</si>
  <si>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</si>
  <si>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</si>
  <si>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</si>
  <si>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</si>
  <si>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</si>
  <si>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</si>
  <si>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</si>
  <si>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</si>
  <si>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</si>
  <si>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</si>
  <si>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</si>
  <si>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</si>
  <si>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</si>
  <si>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</si>
  <si>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Единица измерения:  руб. </t>
  </si>
  <si>
    <t>План</t>
  </si>
  <si>
    <t>Отчет</t>
  </si>
  <si>
    <t>% исполнения</t>
  </si>
  <si>
    <t xml:space="preserve">
НАЛОГОВЫЕ И НЕНАЛОГОВЫЕ ДОХОДЫ</t>
  </si>
  <si>
    <t>Доходы бюджета, всего</t>
  </si>
  <si>
    <t>Х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</si>
  <si>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</si>
  <si>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</si>
  <si>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</si>
  <si>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</si>
  <si>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</si>
  <si>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</si>
  <si>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</si>
  <si>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</si>
  <si>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</si>
  <si>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</si>
  <si>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</si>
  <si>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</si>
  <si>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ПРОЧИЕ НАЛОГИ И СБОРЫ (ПО ОТМЕНЕННЫМ МЕСТНЫМ НАЛОГАМ И СБОРАМ)</t>
  </si>
  <si>
    <t>на 1 апреля 2022 года</t>
  </si>
  <si>
    <t>на 1 апреля 2023 года</t>
  </si>
  <si>
    <t>2023 год 
к 2022 году, %</t>
  </si>
  <si>
    <t>Сведения об исполнении бюджета городского округа город Салават Республики Башкортостан за январь-март 2023 года</t>
  </si>
  <si>
    <t>по доходам в разрезе видов доходов в сравнении с запланированными годовыми значениями и cо значениями за январь-март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</si>
</sst>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" fontId="1" fillId="0" borderId="1">
      <alignment horizontal="right" shrinkToFit="1"/>
    </xf>
    <xf numFmtId="4" fontId="1" fillId="0" borderId="2">
      <alignment horizontal="right" shrinkToFit="1"/>
    </xf>
    <xf numFmtId="4" fontId="1" fillId="0" borderId="6">
      <alignment horizontal="right" shrinkToFit="1"/>
    </xf>
  </cellStyleXfs>
  <cellXfs count="35">
    <xf numFmtId="0" fontId="0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Border="1" applyAlignment="1">
      <alignment horizontal="left" wrapText="1"/>
    </xf>
    <xf numFmtId="0" fontId="4" fillId="0" borderId="4" xfId="0" applyFont="1" applyFill="1" applyBorder="1" applyAlignment="1">
      <alignment horizontal="center"/>
    </xf>
    <xf numFmtId="0" fontId="5" fillId="0" borderId="4" xfId="1" applyNumberFormat="1" applyFont="1" applyFill="1" applyBorder="1" applyAlignment="1">
      <alignment horizontal="left" wrapText="1" readingOrder="1"/>
    </xf>
    <xf numFmtId="4" fontId="4" fillId="0" borderId="4" xfId="0" applyNumberFormat="1" applyFont="1" applyFill="1" applyBorder="1"/>
    <xf numFmtId="0" fontId="6" fillId="0" borderId="0" xfId="0" applyFont="1" applyFill="1" applyBorder="1"/>
    <xf numFmtId="0" fontId="7" fillId="0" borderId="4" xfId="1" applyNumberFormat="1" applyFont="1" applyFill="1" applyBorder="1" applyAlignment="1">
      <alignment horizontal="left" wrapText="1" readingOrder="1"/>
    </xf>
    <xf numFmtId="4" fontId="3" fillId="0" borderId="4" xfId="0" applyNumberFormat="1" applyFont="1" applyFill="1" applyBorder="1"/>
    <xf numFmtId="0" fontId="8" fillId="0" borderId="0" xfId="0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wrapText="1" readingOrder="1"/>
    </xf>
    <xf numFmtId="0" fontId="5" fillId="0" borderId="5" xfId="1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4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4" fillId="0" borderId="4" xfId="0" applyNumberFormat="1" applyFont="1" applyFill="1" applyBorder="1"/>
    <xf numFmtId="164" fontId="3" fillId="0" borderId="4" xfId="0" applyNumberFormat="1" applyFont="1" applyFill="1" applyBorder="1"/>
    <xf numFmtId="164" fontId="3" fillId="0" borderId="4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4" fontId="11" fillId="0" borderId="0" xfId="0" applyNumberFormat="1" applyFont="1"/>
    <xf numFmtId="0" fontId="11" fillId="0" borderId="0" xfId="0" applyFont="1"/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4" fillId="0" borderId="4" xfId="0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0" fontId="4" fillId="0" borderId="0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2" fillId="0" borderId="4" xfId="1" applyNumberFormat="1" applyFont="1" applyFill="1" applyBorder="1" applyAlignment="1">
      <alignment horizontal="left" wrapText="1" readingOrder="1"/>
    </xf>
  </cellXfs>
  <cellStyles count="5">
    <cellStyle name="Normal" xfId="1"/>
    <cellStyle name="xl45" xfId="2"/>
    <cellStyle name="xl92" xfId="3"/>
    <cellStyle name="xl93" xfId="4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2"/>
  <sheetViews>
    <sheetView showGridLines="0" tabSelected="1" topLeftCell="A4" zoomScale="89" zoomScaleNormal="89" workbookViewId="0">
      <selection activeCell="E11" sqref="E11"/>
    </sheetView>
  </sheetViews>
  <sheetFormatPr defaultRowHeight="15.75" x14ac:dyDescent="0.25"/>
  <cols>
    <col min="1" max="1" width="46.42578125" style="12" customWidth="1"/>
    <col min="2" max="2" width="20.42578125" style="2" bestFit="1" customWidth="1"/>
    <col min="3" max="3" width="19.28515625" style="2" bestFit="1" customWidth="1"/>
    <col min="4" max="4" width="13.5703125" style="2" customWidth="1"/>
    <col min="5" max="5" width="20.42578125" style="2" bestFit="1" customWidth="1"/>
    <col min="6" max="6" width="19.28515625" style="2" bestFit="1" customWidth="1"/>
    <col min="7" max="7" width="13.5703125" style="2" customWidth="1"/>
    <col min="8" max="8" width="13.140625" style="2" customWidth="1"/>
    <col min="9" max="16384" width="9.140625" style="10"/>
  </cols>
  <sheetData>
    <row r="1" spans="1:12" s="2" customFormat="1" ht="15" customHeight="1" x14ac:dyDescent="0.25">
      <c r="A1" s="28" t="s">
        <v>50</v>
      </c>
      <c r="B1" s="28"/>
      <c r="C1" s="28"/>
      <c r="D1" s="28"/>
      <c r="E1" s="28"/>
      <c r="F1" s="28"/>
      <c r="G1" s="28"/>
      <c r="H1" s="28"/>
    </row>
    <row r="2" spans="1:12" s="2" customFormat="1" ht="15.75" customHeight="1" x14ac:dyDescent="0.25">
      <c r="A2" s="28" t="s">
        <v>51</v>
      </c>
      <c r="B2" s="28"/>
      <c r="C2" s="28"/>
      <c r="D2" s="28"/>
      <c r="E2" s="28"/>
      <c r="F2" s="28"/>
      <c r="G2" s="28"/>
      <c r="H2" s="28"/>
    </row>
    <row r="3" spans="1:12" s="2" customFormat="1" ht="18.75" customHeight="1" x14ac:dyDescent="0.25">
      <c r="A3" s="20"/>
      <c r="B3" s="20"/>
      <c r="C3" s="20"/>
      <c r="D3" s="20"/>
      <c r="E3" s="20"/>
      <c r="F3" s="20"/>
      <c r="G3" s="20"/>
      <c r="H3" s="20"/>
    </row>
    <row r="4" spans="1:12" s="2" customFormat="1" ht="16.149999999999999" customHeight="1" x14ac:dyDescent="0.25">
      <c r="A4" s="3" t="s">
        <v>27</v>
      </c>
    </row>
    <row r="5" spans="1:12" s="14" customFormat="1" ht="15" customHeight="1" x14ac:dyDescent="0.25">
      <c r="A5" s="30" t="s">
        <v>0</v>
      </c>
      <c r="B5" s="29" t="s">
        <v>47</v>
      </c>
      <c r="C5" s="29"/>
      <c r="D5" s="29"/>
      <c r="E5" s="29" t="s">
        <v>48</v>
      </c>
      <c r="F5" s="29"/>
      <c r="G5" s="29"/>
      <c r="H5" s="32" t="s">
        <v>49</v>
      </c>
      <c r="I5" s="22"/>
      <c r="J5" s="23"/>
      <c r="K5" s="23"/>
      <c r="L5" s="23"/>
    </row>
    <row r="6" spans="1:12" s="16" customFormat="1" ht="43.5" customHeight="1" x14ac:dyDescent="0.25">
      <c r="A6" s="31"/>
      <c r="B6" s="15" t="s">
        <v>28</v>
      </c>
      <c r="C6" s="15" t="s">
        <v>29</v>
      </c>
      <c r="D6" s="21" t="s">
        <v>30</v>
      </c>
      <c r="E6" s="15" t="s">
        <v>28</v>
      </c>
      <c r="F6" s="15" t="s">
        <v>29</v>
      </c>
      <c r="G6" s="21" t="s">
        <v>30</v>
      </c>
      <c r="H6" s="33"/>
      <c r="I6" s="24"/>
      <c r="J6" s="25"/>
      <c r="K6" s="25"/>
      <c r="L6" s="25"/>
    </row>
    <row r="7" spans="1:12" s="2" customFormat="1" ht="15" customHeight="1" x14ac:dyDescent="0.25">
      <c r="A7" s="13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12" s="7" customFormat="1" ht="18.75" x14ac:dyDescent="0.3">
      <c r="A8" s="34" t="s">
        <v>32</v>
      </c>
      <c r="B8" s="6">
        <f>B9+B41</f>
        <v>3418254580.3600001</v>
      </c>
      <c r="C8" s="6">
        <f>C9+C41</f>
        <v>705207442.51999998</v>
      </c>
      <c r="D8" s="17">
        <f t="shared" ref="D8:D18" si="0">C8/B8*100</f>
        <v>20.630629636887072</v>
      </c>
      <c r="E8" s="6">
        <f>E9+E41</f>
        <v>3839559498.8999996</v>
      </c>
      <c r="F8" s="6">
        <f>F9+F41</f>
        <v>628519556.49000001</v>
      </c>
      <c r="G8" s="17">
        <f>F8/E8*100</f>
        <v>16.369574600160913</v>
      </c>
      <c r="H8" s="17">
        <f>F8/C8*100</f>
        <v>89.125485437878794</v>
      </c>
    </row>
    <row r="9" spans="1:12" s="7" customFormat="1" ht="47.25" x14ac:dyDescent="0.25">
      <c r="A9" s="5" t="s">
        <v>31</v>
      </c>
      <c r="B9" s="6">
        <f>B10+B12+B14+B19+B24+B26+B28+B33+B34+B35+B39+B40</f>
        <v>1497090600</v>
      </c>
      <c r="C9" s="6">
        <f>C10+C12+C14+C19+C24+C26+C28+C33+C34+C35+C39+C40</f>
        <v>317738164.07999998</v>
      </c>
      <c r="D9" s="17">
        <f t="shared" si="0"/>
        <v>21.223709779488296</v>
      </c>
      <c r="E9" s="6">
        <f>E10+E12+E14+E19+E24+E26+E28+E33+E34+E35+E39+E40</f>
        <v>1515531900</v>
      </c>
      <c r="F9" s="6">
        <f>F10+F12+F14+F19+F24+F26+F28+F33+F34+F35+F39+F40+F27</f>
        <v>202597802.53000003</v>
      </c>
      <c r="G9" s="17">
        <f t="shared" ref="G9:G46" si="1">F9/E9*100</f>
        <v>13.368098852290739</v>
      </c>
      <c r="H9" s="17">
        <f t="shared" ref="H9:H25" si="2">F9/C9*100</f>
        <v>63.762501780865719</v>
      </c>
    </row>
    <row r="10" spans="1:12" s="7" customFormat="1" x14ac:dyDescent="0.25">
      <c r="A10" s="5" t="s">
        <v>1</v>
      </c>
      <c r="B10" s="6">
        <f>B11</f>
        <v>715186700</v>
      </c>
      <c r="C10" s="6">
        <f>C11</f>
        <v>168653298.33000001</v>
      </c>
      <c r="D10" s="17">
        <f t="shared" si="0"/>
        <v>23.581716260942773</v>
      </c>
      <c r="E10" s="6">
        <f>E11</f>
        <v>741177193</v>
      </c>
      <c r="F10" s="6">
        <f>F11</f>
        <v>75245874.480000004</v>
      </c>
      <c r="G10" s="17">
        <f t="shared" si="1"/>
        <v>10.152211264816941</v>
      </c>
      <c r="H10" s="17">
        <f t="shared" si="2"/>
        <v>44.615714738509375</v>
      </c>
    </row>
    <row r="11" spans="1:12" x14ac:dyDescent="0.25">
      <c r="A11" s="8" t="s">
        <v>2</v>
      </c>
      <c r="B11" s="9">
        <v>715186700</v>
      </c>
      <c r="C11" s="9">
        <v>168653298.33000001</v>
      </c>
      <c r="D11" s="18">
        <f t="shared" si="0"/>
        <v>23.581716260942773</v>
      </c>
      <c r="E11" s="9">
        <v>741177193</v>
      </c>
      <c r="F11" s="9">
        <v>75245874.480000004</v>
      </c>
      <c r="G11" s="18">
        <f t="shared" si="1"/>
        <v>10.152211264816941</v>
      </c>
      <c r="H11" s="18">
        <f t="shared" si="2"/>
        <v>44.615714738509375</v>
      </c>
    </row>
    <row r="12" spans="1:12" s="7" customFormat="1" ht="63" x14ac:dyDescent="0.25">
      <c r="A12" s="5" t="s">
        <v>3</v>
      </c>
      <c r="B12" s="6">
        <f>B13</f>
        <v>5480000</v>
      </c>
      <c r="C12" s="6">
        <f>C13</f>
        <v>1377490.93</v>
      </c>
      <c r="D12" s="17">
        <f t="shared" si="0"/>
        <v>25.136695802919707</v>
      </c>
      <c r="E12" s="6">
        <f>E13</f>
        <v>5777300</v>
      </c>
      <c r="F12" s="6">
        <f>F13</f>
        <v>1527356.95</v>
      </c>
      <c r="G12" s="17">
        <f t="shared" si="1"/>
        <v>26.437210288543088</v>
      </c>
      <c r="H12" s="17">
        <f t="shared" si="2"/>
        <v>110.87963751601617</v>
      </c>
    </row>
    <row r="13" spans="1:12" ht="47.25" x14ac:dyDescent="0.25">
      <c r="A13" s="8" t="s">
        <v>4</v>
      </c>
      <c r="B13" s="9">
        <v>5480000</v>
      </c>
      <c r="C13" s="9">
        <v>1377490.93</v>
      </c>
      <c r="D13" s="18">
        <f t="shared" si="0"/>
        <v>25.136695802919707</v>
      </c>
      <c r="E13" s="9">
        <v>5777300</v>
      </c>
      <c r="F13" s="9">
        <v>1527356.95</v>
      </c>
      <c r="G13" s="18">
        <f t="shared" si="1"/>
        <v>26.437210288543088</v>
      </c>
      <c r="H13" s="18">
        <f t="shared" si="2"/>
        <v>110.87963751601617</v>
      </c>
    </row>
    <row r="14" spans="1:12" s="7" customFormat="1" x14ac:dyDescent="0.25">
      <c r="A14" s="5" t="s">
        <v>5</v>
      </c>
      <c r="B14" s="6">
        <f>B15+B16+B17+B18</f>
        <v>166229000</v>
      </c>
      <c r="C14" s="6">
        <f>C15+C16+C17+C18</f>
        <v>31322496.850000001</v>
      </c>
      <c r="D14" s="17">
        <f t="shared" si="0"/>
        <v>18.84297977488886</v>
      </c>
      <c r="E14" s="6">
        <f>E15+E16+E17+E18</f>
        <v>182353000</v>
      </c>
      <c r="F14" s="6">
        <f>F15+F16+F17+F18</f>
        <v>25534468.640000001</v>
      </c>
      <c r="G14" s="17">
        <f t="shared" si="1"/>
        <v>14.00276860813916</v>
      </c>
      <c r="H14" s="17">
        <f t="shared" si="2"/>
        <v>81.521178730679637</v>
      </c>
    </row>
    <row r="15" spans="1:12" ht="31.5" x14ac:dyDescent="0.25">
      <c r="A15" s="8" t="s">
        <v>6</v>
      </c>
      <c r="B15" s="9">
        <v>149904000</v>
      </c>
      <c r="C15" s="9">
        <v>26416417.039999999</v>
      </c>
      <c r="D15" s="18">
        <f t="shared" si="0"/>
        <v>17.622222915999572</v>
      </c>
      <c r="E15" s="9">
        <v>165942000</v>
      </c>
      <c r="F15" s="9">
        <v>27766699.870000001</v>
      </c>
      <c r="G15" s="18">
        <f t="shared" si="1"/>
        <v>16.732774023453977</v>
      </c>
      <c r="H15" s="18">
        <f t="shared" si="2"/>
        <v>105.11152904633279</v>
      </c>
    </row>
    <row r="16" spans="1:12" ht="31.5" x14ac:dyDescent="0.25">
      <c r="A16" s="8" t="s">
        <v>34</v>
      </c>
      <c r="B16" s="9">
        <v>0</v>
      </c>
      <c r="C16" s="9">
        <v>-432818.24</v>
      </c>
      <c r="D16" s="19" t="s">
        <v>33</v>
      </c>
      <c r="E16" s="9">
        <v>0</v>
      </c>
      <c r="F16" s="9">
        <v>-437149.67</v>
      </c>
      <c r="G16" s="19" t="s">
        <v>33</v>
      </c>
      <c r="H16" s="18">
        <f t="shared" si="2"/>
        <v>101.0007503380634</v>
      </c>
    </row>
    <row r="17" spans="1:8" x14ac:dyDescent="0.25">
      <c r="A17" s="8" t="s">
        <v>7</v>
      </c>
      <c r="B17" s="9">
        <v>0</v>
      </c>
      <c r="C17" s="9">
        <v>24976</v>
      </c>
      <c r="D17" s="19" t="s">
        <v>33</v>
      </c>
      <c r="E17" s="9">
        <v>0</v>
      </c>
      <c r="F17" s="9">
        <v>11574</v>
      </c>
      <c r="G17" s="19" t="s">
        <v>33</v>
      </c>
      <c r="H17" s="18">
        <f t="shared" si="2"/>
        <v>46.340486867392698</v>
      </c>
    </row>
    <row r="18" spans="1:8" ht="31.5" x14ac:dyDescent="0.25">
      <c r="A18" s="8" t="s">
        <v>35</v>
      </c>
      <c r="B18" s="9">
        <v>16325000</v>
      </c>
      <c r="C18" s="9">
        <v>5313922.05</v>
      </c>
      <c r="D18" s="18">
        <f t="shared" si="0"/>
        <v>32.550824196018375</v>
      </c>
      <c r="E18" s="9">
        <v>16411000</v>
      </c>
      <c r="F18" s="9">
        <v>-1806655.56</v>
      </c>
      <c r="G18" s="18">
        <f t="shared" si="1"/>
        <v>-11.008808482115654</v>
      </c>
      <c r="H18" s="18">
        <f t="shared" si="2"/>
        <v>-33.998533343182935</v>
      </c>
    </row>
    <row r="19" spans="1:8" s="7" customFormat="1" x14ac:dyDescent="0.25">
      <c r="A19" s="5" t="s">
        <v>8</v>
      </c>
      <c r="B19" s="6">
        <f>B20+B21+B22+B23</f>
        <v>266486000</v>
      </c>
      <c r="C19" s="6">
        <f>C20+C21+C22+C23</f>
        <v>51849385.469999991</v>
      </c>
      <c r="D19" s="17">
        <f t="shared" ref="D19:D46" si="3">C19/B19*100</f>
        <v>19.456701466493545</v>
      </c>
      <c r="E19" s="6">
        <f>E20+E21+E22+E23</f>
        <v>237449000</v>
      </c>
      <c r="F19" s="6">
        <f>F20+F21+F22+F23</f>
        <v>39766644.710000001</v>
      </c>
      <c r="G19" s="17">
        <f t="shared" si="1"/>
        <v>16.747446698027787</v>
      </c>
      <c r="H19" s="17">
        <f t="shared" si="2"/>
        <v>76.696462936882725</v>
      </c>
    </row>
    <row r="20" spans="1:8" s="7" customFormat="1" x14ac:dyDescent="0.25">
      <c r="A20" s="8" t="s">
        <v>36</v>
      </c>
      <c r="B20" s="9">
        <v>44934000</v>
      </c>
      <c r="C20" s="9">
        <v>3608070.81</v>
      </c>
      <c r="D20" s="17">
        <f t="shared" si="3"/>
        <v>8.0297120443316867</v>
      </c>
      <c r="E20" s="9">
        <v>60764000</v>
      </c>
      <c r="F20" s="9">
        <v>870259.76</v>
      </c>
      <c r="G20" s="18">
        <f t="shared" si="1"/>
        <v>1.4321963004410507</v>
      </c>
      <c r="H20" s="18">
        <f t="shared" si="2"/>
        <v>24.119808225160636</v>
      </c>
    </row>
    <row r="21" spans="1:8" x14ac:dyDescent="0.25">
      <c r="A21" s="8" t="s">
        <v>9</v>
      </c>
      <c r="B21" s="9">
        <v>66982000</v>
      </c>
      <c r="C21" s="9">
        <v>23614243.93</v>
      </c>
      <c r="D21" s="18">
        <f t="shared" si="3"/>
        <v>35.254611582216114</v>
      </c>
      <c r="E21" s="9">
        <v>71700000</v>
      </c>
      <c r="F21" s="9">
        <v>6386755.0300000003</v>
      </c>
      <c r="G21" s="18">
        <f t="shared" si="1"/>
        <v>8.9076081311018136</v>
      </c>
      <c r="H21" s="18">
        <f t="shared" si="2"/>
        <v>27.046197409209199</v>
      </c>
    </row>
    <row r="22" spans="1:8" x14ac:dyDescent="0.25">
      <c r="A22" s="8" t="s">
        <v>37</v>
      </c>
      <c r="B22" s="9">
        <v>146070000</v>
      </c>
      <c r="C22" s="9">
        <v>24063201.579999998</v>
      </c>
      <c r="D22" s="18">
        <f t="shared" si="3"/>
        <v>16.473746546176489</v>
      </c>
      <c r="E22" s="9">
        <v>96485000</v>
      </c>
      <c r="F22" s="9">
        <v>31669370.57</v>
      </c>
      <c r="G22" s="18">
        <f t="shared" si="1"/>
        <v>32.823102627351403</v>
      </c>
      <c r="H22" s="18">
        <f t="shared" si="2"/>
        <v>131.6091313315591</v>
      </c>
    </row>
    <row r="23" spans="1:8" x14ac:dyDescent="0.25">
      <c r="A23" s="8" t="s">
        <v>38</v>
      </c>
      <c r="B23" s="9">
        <v>8500000</v>
      </c>
      <c r="C23" s="9">
        <v>563869.15</v>
      </c>
      <c r="D23" s="18">
        <f t="shared" si="3"/>
        <v>6.6337547058823523</v>
      </c>
      <c r="E23" s="9">
        <v>8500000</v>
      </c>
      <c r="F23" s="9">
        <v>840259.35</v>
      </c>
      <c r="G23" s="18">
        <f t="shared" si="1"/>
        <v>9.8854041176470595</v>
      </c>
      <c r="H23" s="18">
        <f t="shared" si="2"/>
        <v>149.01672666433336</v>
      </c>
    </row>
    <row r="24" spans="1:8" s="7" customFormat="1" ht="47.25" x14ac:dyDescent="0.25">
      <c r="A24" s="5" t="s">
        <v>10</v>
      </c>
      <c r="B24" s="6">
        <f>B25</f>
        <v>175000</v>
      </c>
      <c r="C24" s="6">
        <f>C25</f>
        <v>49619.48</v>
      </c>
      <c r="D24" s="17">
        <f t="shared" si="3"/>
        <v>28.353988571428573</v>
      </c>
      <c r="E24" s="6">
        <f>E25</f>
        <v>176000</v>
      </c>
      <c r="F24" s="6">
        <f>F25</f>
        <v>-10763.48</v>
      </c>
      <c r="G24" s="17">
        <f t="shared" si="1"/>
        <v>-6.1156136363636362</v>
      </c>
      <c r="H24" s="17">
        <f t="shared" si="2"/>
        <v>-21.69204514033601</v>
      </c>
    </row>
    <row r="25" spans="1:8" x14ac:dyDescent="0.25">
      <c r="A25" s="8" t="s">
        <v>11</v>
      </c>
      <c r="B25" s="9">
        <v>175000</v>
      </c>
      <c r="C25" s="9">
        <v>49619.48</v>
      </c>
      <c r="D25" s="18">
        <f t="shared" si="3"/>
        <v>28.353988571428573</v>
      </c>
      <c r="E25" s="9">
        <v>176000</v>
      </c>
      <c r="F25" s="9">
        <v>-10763.48</v>
      </c>
      <c r="G25" s="18">
        <f t="shared" si="1"/>
        <v>-6.1156136363636362</v>
      </c>
      <c r="H25" s="18">
        <f t="shared" si="2"/>
        <v>-21.69204514033601</v>
      </c>
    </row>
    <row r="26" spans="1:8" s="7" customFormat="1" x14ac:dyDescent="0.25">
      <c r="A26" s="5" t="s">
        <v>12</v>
      </c>
      <c r="B26" s="6">
        <v>20830000</v>
      </c>
      <c r="C26" s="6">
        <v>3898777.31</v>
      </c>
      <c r="D26" s="17">
        <f t="shared" si="3"/>
        <v>18.717125828132502</v>
      </c>
      <c r="E26" s="6">
        <v>20920000</v>
      </c>
      <c r="F26" s="6">
        <v>4083736.18</v>
      </c>
      <c r="G26" s="17">
        <f t="shared" si="1"/>
        <v>19.520727437858511</v>
      </c>
      <c r="H26" s="17">
        <f t="shared" ref="H26:H48" si="4">F26/C26*100</f>
        <v>104.74402242789292</v>
      </c>
    </row>
    <row r="27" spans="1:8" s="7" customFormat="1" ht="47.25" x14ac:dyDescent="0.25">
      <c r="A27" s="5" t="s">
        <v>46</v>
      </c>
      <c r="B27" s="6">
        <v>0</v>
      </c>
      <c r="C27" s="6">
        <v>0</v>
      </c>
      <c r="D27" s="26" t="s">
        <v>33</v>
      </c>
      <c r="E27" s="6">
        <v>0</v>
      </c>
      <c r="F27" s="6">
        <v>2280.35</v>
      </c>
      <c r="G27" s="26" t="s">
        <v>33</v>
      </c>
      <c r="H27" s="26" t="s">
        <v>33</v>
      </c>
    </row>
    <row r="28" spans="1:8" s="7" customFormat="1" ht="63" x14ac:dyDescent="0.25">
      <c r="A28" s="5" t="s">
        <v>13</v>
      </c>
      <c r="B28" s="6">
        <f>B29+B30+B31+B32</f>
        <v>145694000</v>
      </c>
      <c r="C28" s="6">
        <f>C29+C30+C31+C32</f>
        <v>34644107.079999991</v>
      </c>
      <c r="D28" s="17">
        <f t="shared" si="3"/>
        <v>23.778677968893703</v>
      </c>
      <c r="E28" s="6">
        <f>E29+E30+E31+E32</f>
        <v>151170000</v>
      </c>
      <c r="F28" s="6">
        <f>F29+F30+F31+F32</f>
        <v>31860468.750000004</v>
      </c>
      <c r="G28" s="17">
        <f t="shared" si="1"/>
        <v>21.075920321492362</v>
      </c>
      <c r="H28" s="17">
        <f t="shared" si="4"/>
        <v>91.965045242551568</v>
      </c>
    </row>
    <row r="29" spans="1:8" s="7" customFormat="1" ht="141.75" x14ac:dyDescent="0.25">
      <c r="A29" s="8" t="s">
        <v>39</v>
      </c>
      <c r="B29" s="9">
        <v>141556000</v>
      </c>
      <c r="C29" s="9">
        <v>34140252.640000001</v>
      </c>
      <c r="D29" s="18">
        <f t="shared" si="3"/>
        <v>24.117842154341744</v>
      </c>
      <c r="E29" s="9">
        <v>144506550</v>
      </c>
      <c r="F29" s="9">
        <v>30116390.510000002</v>
      </c>
      <c r="G29" s="18">
        <f t="shared" si="1"/>
        <v>20.840848051524311</v>
      </c>
      <c r="H29" s="18">
        <f t="shared" si="4"/>
        <v>88.213730658555562</v>
      </c>
    </row>
    <row r="30" spans="1:8" s="7" customFormat="1" ht="63" x14ac:dyDescent="0.25">
      <c r="A30" s="8" t="s">
        <v>40</v>
      </c>
      <c r="B30" s="9">
        <v>392000</v>
      </c>
      <c r="C30" s="9">
        <v>85441.73</v>
      </c>
      <c r="D30" s="19" t="s">
        <v>33</v>
      </c>
      <c r="E30" s="9">
        <v>394000</v>
      </c>
      <c r="F30" s="9">
        <v>62924.44</v>
      </c>
      <c r="G30" s="18">
        <f t="shared" si="1"/>
        <v>15.97067005076142</v>
      </c>
      <c r="H30" s="18">
        <f t="shared" si="4"/>
        <v>73.646027532448144</v>
      </c>
    </row>
    <row r="31" spans="1:8" s="7" customFormat="1" ht="31.5" x14ac:dyDescent="0.25">
      <c r="A31" s="8" t="s">
        <v>41</v>
      </c>
      <c r="B31" s="9">
        <v>735000</v>
      </c>
      <c r="C31" s="9">
        <v>45648.800000000003</v>
      </c>
      <c r="D31" s="18">
        <f t="shared" si="3"/>
        <v>6.210721088435375</v>
      </c>
      <c r="E31" s="9">
        <v>735000</v>
      </c>
      <c r="F31" s="9">
        <v>404655.35</v>
      </c>
      <c r="G31" s="18">
        <f t="shared" si="1"/>
        <v>55.055149659863943</v>
      </c>
      <c r="H31" s="18">
        <f t="shared" si="4"/>
        <v>886.45342265295017</v>
      </c>
    </row>
    <row r="32" spans="1:8" s="7" customFormat="1" ht="126" x14ac:dyDescent="0.25">
      <c r="A32" s="8" t="s">
        <v>42</v>
      </c>
      <c r="B32" s="9">
        <v>3011000</v>
      </c>
      <c r="C32" s="9">
        <v>372763.91</v>
      </c>
      <c r="D32" s="18">
        <f t="shared" si="3"/>
        <v>12.380070076386582</v>
      </c>
      <c r="E32" s="9">
        <v>5534450</v>
      </c>
      <c r="F32" s="9">
        <v>1276498.45</v>
      </c>
      <c r="G32" s="18">
        <f t="shared" si="1"/>
        <v>23.064594494484545</v>
      </c>
      <c r="H32" s="18">
        <f t="shared" si="4"/>
        <v>342.44153357013556</v>
      </c>
    </row>
    <row r="33" spans="1:8" s="7" customFormat="1" ht="31.5" x14ac:dyDescent="0.25">
      <c r="A33" s="5" t="s">
        <v>14</v>
      </c>
      <c r="B33" s="6">
        <v>6850000</v>
      </c>
      <c r="C33" s="6">
        <v>510189.83</v>
      </c>
      <c r="D33" s="17">
        <f t="shared" si="3"/>
        <v>7.4480267153284681</v>
      </c>
      <c r="E33" s="6">
        <v>5600000</v>
      </c>
      <c r="F33" s="6">
        <v>956039.81</v>
      </c>
      <c r="G33" s="17">
        <f t="shared" si="1"/>
        <v>17.072139464285716</v>
      </c>
      <c r="H33" s="17">
        <f t="shared" si="4"/>
        <v>187.38903713545213</v>
      </c>
    </row>
    <row r="34" spans="1:8" s="7" customFormat="1" ht="47.25" x14ac:dyDescent="0.25">
      <c r="A34" s="5" t="s">
        <v>15</v>
      </c>
      <c r="B34" s="6">
        <v>6000000</v>
      </c>
      <c r="C34" s="6">
        <v>3242661.01</v>
      </c>
      <c r="D34" s="17">
        <f t="shared" si="3"/>
        <v>54.044350166666668</v>
      </c>
      <c r="E34" s="6">
        <v>9140000</v>
      </c>
      <c r="F34" s="6">
        <v>1173038.71</v>
      </c>
      <c r="G34" s="17">
        <f t="shared" si="1"/>
        <v>12.834121553610503</v>
      </c>
      <c r="H34" s="17">
        <f t="shared" si="4"/>
        <v>36.175187797382499</v>
      </c>
    </row>
    <row r="35" spans="1:8" s="7" customFormat="1" ht="47.25" x14ac:dyDescent="0.25">
      <c r="A35" s="5" t="s">
        <v>16</v>
      </c>
      <c r="B35" s="6">
        <f>B36+B37+B38</f>
        <v>144730900</v>
      </c>
      <c r="C35" s="6">
        <f>C36+C37+C38</f>
        <v>20301720</v>
      </c>
      <c r="D35" s="17">
        <f>C35/B35*100</f>
        <v>14.02721879018233</v>
      </c>
      <c r="E35" s="6">
        <f>E36+E37+E38</f>
        <v>143299750</v>
      </c>
      <c r="F35" s="6">
        <f>F36+F37+F38</f>
        <v>21586991.190000001</v>
      </c>
      <c r="G35" s="17">
        <f t="shared" si="1"/>
        <v>15.064221109946111</v>
      </c>
      <c r="H35" s="17">
        <f t="shared" si="4"/>
        <v>106.33084876552333</v>
      </c>
    </row>
    <row r="36" spans="1:8" s="7" customFormat="1" ht="126" x14ac:dyDescent="0.25">
      <c r="A36" s="8" t="s">
        <v>43</v>
      </c>
      <c r="B36" s="9">
        <v>101000000</v>
      </c>
      <c r="C36" s="9">
        <v>12803779.140000001</v>
      </c>
      <c r="D36" s="18">
        <f t="shared" ref="D36:D37" si="5">C36/B36*100</f>
        <v>12.677009049504949</v>
      </c>
      <c r="E36" s="9">
        <v>98002529</v>
      </c>
      <c r="F36" s="9">
        <v>16011290.310000001</v>
      </c>
      <c r="G36" s="18">
        <f t="shared" ref="G36:G38" si="6">F36/E36*100</f>
        <v>16.337629725861465</v>
      </c>
      <c r="H36" s="18">
        <f t="shared" ref="H36:H37" si="7">F36/C36*100</f>
        <v>125.05128474123303</v>
      </c>
    </row>
    <row r="37" spans="1:8" s="7" customFormat="1" ht="47.25" x14ac:dyDescent="0.25">
      <c r="A37" s="8" t="s">
        <v>44</v>
      </c>
      <c r="B37" s="9">
        <v>43575900</v>
      </c>
      <c r="C37" s="9">
        <v>6307504.8899999997</v>
      </c>
      <c r="D37" s="18">
        <f t="shared" si="5"/>
        <v>14.474755289047387</v>
      </c>
      <c r="E37" s="9">
        <v>42488121</v>
      </c>
      <c r="F37" s="9">
        <v>5573640.29</v>
      </c>
      <c r="G37" s="18">
        <f t="shared" si="6"/>
        <v>13.118114331297448</v>
      </c>
      <c r="H37" s="18">
        <f t="shared" si="7"/>
        <v>88.365215520268919</v>
      </c>
    </row>
    <row r="38" spans="1:8" s="7" customFormat="1" ht="110.25" x14ac:dyDescent="0.25">
      <c r="A38" s="8" t="s">
        <v>45</v>
      </c>
      <c r="B38" s="9">
        <v>155000</v>
      </c>
      <c r="C38" s="9">
        <v>1190435.97</v>
      </c>
      <c r="D38" s="19" t="s">
        <v>33</v>
      </c>
      <c r="E38" s="9">
        <v>2809100</v>
      </c>
      <c r="F38" s="9">
        <v>2060.59</v>
      </c>
      <c r="G38" s="18">
        <f t="shared" si="6"/>
        <v>7.3354099177672577E-2</v>
      </c>
      <c r="H38" s="18">
        <f>F38/C38*100</f>
        <v>0.17309540806298049</v>
      </c>
    </row>
    <row r="39" spans="1:8" s="7" customFormat="1" ht="31.5" x14ac:dyDescent="0.25">
      <c r="A39" s="5" t="s">
        <v>17</v>
      </c>
      <c r="B39" s="6">
        <v>5325000</v>
      </c>
      <c r="C39" s="6">
        <v>1549821.79</v>
      </c>
      <c r="D39" s="17">
        <f t="shared" si="3"/>
        <v>29.104634553990611</v>
      </c>
      <c r="E39" s="6">
        <v>6621657</v>
      </c>
      <c r="F39" s="6">
        <v>787575.74</v>
      </c>
      <c r="G39" s="17">
        <f t="shared" si="1"/>
        <v>11.89393742382005</v>
      </c>
      <c r="H39" s="17">
        <f t="shared" si="4"/>
        <v>50.817180728888836</v>
      </c>
    </row>
    <row r="40" spans="1:8" s="7" customFormat="1" x14ac:dyDescent="0.25">
      <c r="A40" s="5" t="s">
        <v>18</v>
      </c>
      <c r="B40" s="6">
        <v>14104000</v>
      </c>
      <c r="C40" s="6">
        <v>338596</v>
      </c>
      <c r="D40" s="26" t="s">
        <v>33</v>
      </c>
      <c r="E40" s="6">
        <v>11848000</v>
      </c>
      <c r="F40" s="6">
        <v>84090.5</v>
      </c>
      <c r="G40" s="17">
        <f t="shared" ref="G40" si="8">F40/E40*100</f>
        <v>0.7097442606347063</v>
      </c>
      <c r="H40" s="17">
        <f t="shared" si="4"/>
        <v>24.83505416484542</v>
      </c>
    </row>
    <row r="41" spans="1:8" s="7" customFormat="1" x14ac:dyDescent="0.25">
      <c r="A41" s="5" t="s">
        <v>19</v>
      </c>
      <c r="B41" s="27">
        <f>B42+B48+B47</f>
        <v>1921163980.3600001</v>
      </c>
      <c r="C41" s="27">
        <f>C42+C48+C47</f>
        <v>387469278.44</v>
      </c>
      <c r="D41" s="17">
        <f t="shared" si="3"/>
        <v>20.168464660023115</v>
      </c>
      <c r="E41" s="27">
        <f>E42+E48+E47</f>
        <v>2324027598.8999996</v>
      </c>
      <c r="F41" s="27">
        <f>F42+F48+F47</f>
        <v>425921753.95999998</v>
      </c>
      <c r="G41" s="17">
        <f t="shared" si="1"/>
        <v>18.326880204073124</v>
      </c>
      <c r="H41" s="17">
        <f t="shared" si="4"/>
        <v>109.9240062785918</v>
      </c>
    </row>
    <row r="42" spans="1:8" s="7" customFormat="1" ht="47.25" x14ac:dyDescent="0.25">
      <c r="A42" s="5" t="s">
        <v>20</v>
      </c>
      <c r="B42" s="6">
        <f>B43+B44+B45+B46</f>
        <v>1921163980.3600001</v>
      </c>
      <c r="C42" s="6">
        <f>C43+C44+C45+C46</f>
        <v>399180475.55000001</v>
      </c>
      <c r="D42" s="17">
        <f t="shared" si="3"/>
        <v>20.77805328596672</v>
      </c>
      <c r="E42" s="6">
        <f>E43+E44+E45+E46</f>
        <v>2324027598.8999996</v>
      </c>
      <c r="F42" s="6">
        <f>F43+F44+F45+F46</f>
        <v>440624661.57999998</v>
      </c>
      <c r="G42" s="17">
        <f t="shared" si="1"/>
        <v>18.959527924218925</v>
      </c>
      <c r="H42" s="17">
        <f t="shared" si="4"/>
        <v>110.38231791594949</v>
      </c>
    </row>
    <row r="43" spans="1:8" ht="31.5" x14ac:dyDescent="0.25">
      <c r="A43" s="8" t="s">
        <v>21</v>
      </c>
      <c r="B43" s="9">
        <v>155792400</v>
      </c>
      <c r="C43" s="9">
        <v>38948097</v>
      </c>
      <c r="D43" s="18">
        <f t="shared" si="3"/>
        <v>24.999998074360494</v>
      </c>
      <c r="E43" s="9">
        <v>171682100</v>
      </c>
      <c r="F43" s="9">
        <v>42920520</v>
      </c>
      <c r="G43" s="18">
        <f t="shared" si="1"/>
        <v>24.999997087640473</v>
      </c>
      <c r="H43" s="18">
        <f t="shared" si="4"/>
        <v>110.19927366412794</v>
      </c>
    </row>
    <row r="44" spans="1:8" ht="47.25" x14ac:dyDescent="0.25">
      <c r="A44" s="8" t="s">
        <v>22</v>
      </c>
      <c r="B44" s="9">
        <v>336540411.37</v>
      </c>
      <c r="C44" s="9">
        <v>49715820.140000001</v>
      </c>
      <c r="D44" s="18">
        <f t="shared" si="3"/>
        <v>14.772615252241231</v>
      </c>
      <c r="E44" s="9">
        <v>606468074.34000003</v>
      </c>
      <c r="F44" s="9">
        <v>104122008.91</v>
      </c>
      <c r="G44" s="18">
        <f t="shared" si="1"/>
        <v>17.168588638950645</v>
      </c>
      <c r="H44" s="18">
        <f t="shared" si="4"/>
        <v>209.43435835271731</v>
      </c>
    </row>
    <row r="45" spans="1:8" ht="31.5" x14ac:dyDescent="0.25">
      <c r="A45" s="8" t="s">
        <v>23</v>
      </c>
      <c r="B45" s="9">
        <v>1264574030.99</v>
      </c>
      <c r="C45" s="9">
        <v>302486489</v>
      </c>
      <c r="D45" s="18">
        <f t="shared" si="3"/>
        <v>23.920030111894018</v>
      </c>
      <c r="E45" s="9">
        <v>1376920585.1099999</v>
      </c>
      <c r="F45" s="9">
        <v>278089710</v>
      </c>
      <c r="G45" s="18">
        <f t="shared" si="1"/>
        <v>20.196495935005856</v>
      </c>
      <c r="H45" s="18">
        <f t="shared" si="4"/>
        <v>91.934588853652897</v>
      </c>
    </row>
    <row r="46" spans="1:8" x14ac:dyDescent="0.25">
      <c r="A46" s="8" t="s">
        <v>24</v>
      </c>
      <c r="B46" s="9">
        <v>164257138</v>
      </c>
      <c r="C46" s="9">
        <v>8030069.4100000001</v>
      </c>
      <c r="D46" s="18">
        <f t="shared" si="3"/>
        <v>4.88871869300438</v>
      </c>
      <c r="E46" s="9">
        <v>168956839.44999999</v>
      </c>
      <c r="F46" s="9">
        <v>15492422.67</v>
      </c>
      <c r="G46" s="18">
        <f t="shared" si="1"/>
        <v>9.1694557736946365</v>
      </c>
      <c r="H46" s="18">
        <f t="shared" si="4"/>
        <v>192.93012150937309</v>
      </c>
    </row>
    <row r="47" spans="1:8" ht="110.25" x14ac:dyDescent="0.25">
      <c r="A47" s="5" t="s">
        <v>25</v>
      </c>
      <c r="B47" s="6">
        <v>0</v>
      </c>
      <c r="C47" s="6">
        <v>1025000</v>
      </c>
      <c r="D47" s="26" t="s">
        <v>33</v>
      </c>
      <c r="E47" s="6">
        <v>0</v>
      </c>
      <c r="F47" s="6">
        <v>29967</v>
      </c>
      <c r="G47" s="26" t="s">
        <v>33</v>
      </c>
      <c r="H47" s="17">
        <f t="shared" si="4"/>
        <v>2.9236097560975609</v>
      </c>
    </row>
    <row r="48" spans="1:8" s="7" customFormat="1" ht="78.75" x14ac:dyDescent="0.25">
      <c r="A48" s="5" t="s">
        <v>26</v>
      </c>
      <c r="B48" s="6">
        <v>0</v>
      </c>
      <c r="C48" s="6">
        <v>-12736197.109999999</v>
      </c>
      <c r="D48" s="26" t="s">
        <v>33</v>
      </c>
      <c r="E48" s="6">
        <v>0</v>
      </c>
      <c r="F48" s="6">
        <v>-14732874.619999999</v>
      </c>
      <c r="G48" s="26" t="s">
        <v>33</v>
      </c>
      <c r="H48" s="17">
        <f t="shared" si="4"/>
        <v>115.67718756827563</v>
      </c>
    </row>
    <row r="49" spans="1:16" ht="15.75" customHeight="1" x14ac:dyDescent="0.25">
      <c r="A49" s="1"/>
      <c r="B49" s="10"/>
      <c r="C49" s="11"/>
      <c r="E49" s="10"/>
      <c r="F49" s="11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1"/>
      <c r="C50" s="11"/>
      <c r="F50" s="11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1"/>
      <c r="C51" s="11"/>
      <c r="F51" s="11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1"/>
      <c r="C52" s="11"/>
      <c r="F52" s="11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1"/>
      <c r="C53" s="11"/>
      <c r="F53" s="11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1"/>
      <c r="C54" s="11"/>
      <c r="F54" s="11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1"/>
      <c r="C55" s="11"/>
      <c r="F55" s="11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1"/>
      <c r="C56" s="11"/>
      <c r="F56" s="11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1"/>
      <c r="C57" s="11"/>
      <c r="F57" s="11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1"/>
      <c r="C58" s="11"/>
      <c r="F58" s="11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1"/>
      <c r="C59" s="11"/>
      <c r="F59" s="11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1"/>
      <c r="C60" s="11"/>
      <c r="F60" s="11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1"/>
      <c r="C61" s="11"/>
      <c r="F61" s="11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1"/>
      <c r="C62" s="11"/>
      <c r="F62" s="11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1"/>
      <c r="C63" s="11"/>
      <c r="F63" s="11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1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1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1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1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1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1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1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1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1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1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1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1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1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1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1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1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1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1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1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1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1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1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1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1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1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1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1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1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1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1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1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1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1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1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1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1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1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1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1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1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1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1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1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1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1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1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1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1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1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1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1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1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1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1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1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1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1"/>
      <c r="I122" s="2"/>
      <c r="J122" s="2"/>
      <c r="K122" s="2"/>
      <c r="L122" s="2"/>
      <c r="M122" s="2"/>
      <c r="N122" s="2"/>
      <c r="O122" s="2"/>
      <c r="P122" s="2"/>
    </row>
  </sheetData>
  <mergeCells count="6">
    <mergeCell ref="A1:H1"/>
    <mergeCell ref="A2:H2"/>
    <mergeCell ref="B5:D5"/>
    <mergeCell ref="E5:G5"/>
    <mergeCell ref="A5:A6"/>
    <mergeCell ref="H5:H6"/>
  </mergeCells>
  <conditionalFormatting sqref="A7 A1:A4 I1:XFD3 D4:XFD4 D7:XFD7">
    <cfRule type="cellIs" dxfId="1" priority="3" operator="equal">
      <formula>TRUE</formula>
    </cfRule>
  </conditionalFormatting>
  <conditionalFormatting sqref="B4:C4 B7:C7">
    <cfRule type="cellIs" dxfId="0" priority="1" operator="equal">
      <formula>TRUE</formula>
    </cfRule>
  </conditionalFormatting>
  <pageMargins left="0.55118110236220474" right="0.35433070866141736" top="0.39370078740157483" bottom="0.19685039370078741" header="0.19685039370078741" footer="0.19685039370078741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Салават доходы</vt:lpstr>
      <vt:lpstr>'Салават доходы'!Заголовки_для_печати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Кагарманова Наиля Нигматзяновна</dc:creator>
  <cp:lastModifiedBy>Вероника Владимировна Скорнякова</cp:lastModifiedBy>
  <cp:lastPrinted>2021-08-16T12:02:02Z</cp:lastPrinted>
  <dcterms:created xsi:type="dcterms:W3CDTF">2019-07-15T10:24:20Z</dcterms:created>
  <dcterms:modified xsi:type="dcterms:W3CDTF">2023-04-03T11:32:20Z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