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a21\Desktop\Почта_Зверева\Решения сессий\2021 год\1.-12.2020\Решение о внесении изменений\"/>
    </mc:Choice>
  </mc:AlternateContent>
  <bookViews>
    <workbookView xWindow="0" yWindow="0" windowWidth="19200" windowHeight="10995"/>
  </bookViews>
  <sheets>
    <sheet name="2022-2023" sheetId="1" r:id="rId1"/>
  </sheets>
  <definedNames>
    <definedName name="_xlnm._FilterDatabase" localSheetId="0" hidden="1">'2022-2023'!$B$5:$D$94</definedName>
    <definedName name="_xlnm.Print_Titles" localSheetId="0">'2022-2023'!$8:$10</definedName>
    <definedName name="_xlnm.Print_Area" localSheetId="0">'2022-2023'!$B$1:$E$96</definedName>
  </definedNames>
  <calcPr calcId="152511"/>
</workbook>
</file>

<file path=xl/calcChain.xml><?xml version="1.0" encoding="utf-8"?>
<calcChain xmlns="http://schemas.openxmlformats.org/spreadsheetml/2006/main">
  <c r="E11" i="1" l="1"/>
  <c r="D11" i="1"/>
  <c r="E91" i="1"/>
  <c r="D91" i="1"/>
  <c r="D63" i="1"/>
  <c r="E63" i="1"/>
  <c r="E62" i="1"/>
  <c r="D62" i="1"/>
  <c r="E24" i="1"/>
  <c r="D24" i="1"/>
  <c r="E22" i="1"/>
  <c r="E20" i="1"/>
  <c r="D20" i="1"/>
  <c r="E15" i="1"/>
  <c r="D15" i="1"/>
  <c r="E23" i="1" l="1"/>
  <c r="E59" i="1"/>
  <c r="E56" i="1"/>
  <c r="D56" i="1"/>
  <c r="E53" i="1"/>
  <c r="D53" i="1"/>
  <c r="E51" i="1"/>
  <c r="D51" i="1"/>
  <c r="E48" i="1"/>
  <c r="D48" i="1"/>
  <c r="E40" i="1"/>
  <c r="D40" i="1"/>
  <c r="E35" i="1"/>
  <c r="D35" i="1"/>
  <c r="E33" i="1"/>
  <c r="D33" i="1"/>
  <c r="E28" i="1"/>
  <c r="D28" i="1"/>
  <c r="D23" i="1"/>
  <c r="E19" i="1"/>
  <c r="D19" i="1"/>
  <c r="E14" i="1"/>
  <c r="E13" i="1" s="1"/>
  <c r="D14" i="1"/>
  <c r="D13" i="1" s="1"/>
  <c r="D59" i="1" l="1"/>
  <c r="E39" i="1"/>
  <c r="E58" i="1"/>
  <c r="D39" i="1"/>
  <c r="D58" i="1"/>
  <c r="E12" i="1" l="1"/>
  <c r="D12" i="1"/>
</calcChain>
</file>

<file path=xl/sharedStrings.xml><?xml version="1.0" encoding="utf-8"?>
<sst xmlns="http://schemas.openxmlformats.org/spreadsheetml/2006/main" count="180" uniqueCount="180">
  <si>
    <t>Код вида, подвида доходов бюджета</t>
  </si>
  <si>
    <t xml:space="preserve">Наименование </t>
  </si>
  <si>
    <t>100 00000 00 0000 000</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</si>
  <si>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</si>
  <si>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</si>
  <si>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</si>
  <si>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</si>
  <si>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</si>
  <si>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</si>
  <si>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</si>
  <si>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</si>
  <si>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</si>
  <si>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103 02000 01 0000 110</t>
  </si>
  <si>
    <t>Акцизы по подакцизным товарам (продукции), производимым на территории Российской Федерации</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</si>
  <si>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</si>
  <si>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</si>
  <si>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</si>
  <si>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</si>
  <si>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</si>
  <si>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</si>
  <si>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</si>
  <si>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</si>
  <si>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</si>
  <si>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</si>
  <si>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</si>
  <si>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</si>
  <si>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</si>
  <si>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</si>
  <si>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</si>
  <si>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</si>
  <si>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</si>
  <si>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</si>
  <si>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</si>
  <si>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</si>
  <si>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</si>
  <si>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</si>
  <si>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</si>
  <si>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</si>
  <si>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</si>
  <si>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</si>
  <si>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</si>
  <si>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</si>
  <si>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</si>
  <si>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</si>
  <si>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</si>
  <si>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</si>
  <si>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</si>
  <si>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</si>
  <si>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</si>
  <si>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</si>
  <si>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</si>
  <si>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</si>
  <si>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</si>
  <si>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</si>
  <si>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</si>
  <si>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</si>
  <si>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</si>
  <si>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</si>
  <si>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</si>
  <si>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</si>
  <si>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</si>
  <si>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</si>
  <si>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</si>
  <si>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</si>
  <si>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</si>
  <si>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</si>
  <si>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</si>
  <si>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</si>
  <si>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</si>
  <si>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</si>
  <si>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</si>
  <si>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</si>
  <si>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</si>
  <si>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Итого неналоговых доходов</t>
  </si>
  <si>
    <t>БЕЗВОЗМЕЗДНЫЕ ПОСТУПЛЕНИЯ</t>
  </si>
  <si>
    <t>Дотации бюджетам городских округов на выравнивание бюджетной обеспеченности</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</si>
  <si>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</si>
  <si>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</si>
  <si>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</si>
  <si>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</si>
  <si>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</si>
  <si>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</si>
  <si>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</si>
  <si>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Налог на имущество организаций</t>
  </si>
  <si>
    <t>111 00000 04 0000 120</t>
  </si>
  <si>
    <t>112 01000 01 0000 120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</si>
  <si>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</si>
  <si>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</si>
  <si>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</si>
  <si>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</si>
  <si>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</si>
  <si>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</si>
  <si>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</si>
  <si>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</si>
  <si>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</si>
  <si>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</si>
  <si>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</si>
  <si>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</si>
  <si>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</si>
  <si>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</si>
  <si>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</si>
  <si>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106 02010 02 0000 110</t>
  </si>
  <si>
    <t>200 00000 00 0000 000</t>
  </si>
  <si>
    <t>106 06042 04 0000 110</t>
  </si>
  <si>
    <t>Земельный налог с физических лиц, обладающих земельным участком, расположенным в границах городских округов</t>
  </si>
  <si>
    <t>202 15001 04 0000 150</t>
  </si>
  <si>
    <t>202 25555 04 0000 150</t>
  </si>
  <si>
    <t>202 29999 04 7204 150</t>
  </si>
  <si>
    <t>202 29999 04 7205 150</t>
  </si>
  <si>
    <t>202 29999 04 7208 150</t>
  </si>
  <si>
    <t>202 29999 04 7212 150</t>
  </si>
  <si>
    <t>202 30024 04 7302 150</t>
  </si>
  <si>
    <t>202 30024 04 7303 150</t>
  </si>
  <si>
    <t>202 30024 04 7304 150</t>
  </si>
  <si>
    <t>202 30024 04 7305 150</t>
  </si>
  <si>
    <t>202 30024 04 7306 150</t>
  </si>
  <si>
    <t>202 30024 04 7308 150</t>
  </si>
  <si>
    <t>202 30024 04 7309 150</t>
  </si>
  <si>
    <t>202 30024 04 7310 150</t>
  </si>
  <si>
    <t>202 30024 04 7314 150</t>
  </si>
  <si>
    <t>202 30024 04 7315 150</t>
  </si>
  <si>
    <t xml:space="preserve">202 30024 04 7316 150  </t>
  </si>
  <si>
    <t xml:space="preserve">202 30024 04 7317 150  </t>
  </si>
  <si>
    <t>202 30024 04 7319 150</t>
  </si>
  <si>
    <t>202 30024 04 7330 150</t>
  </si>
  <si>
    <t>202 30024 04 7331 150</t>
  </si>
  <si>
    <t>202 30024 04 7334 150</t>
  </si>
  <si>
    <t>202 30024 04 7335 150</t>
  </si>
  <si>
    <t>202 30024 04 7336 150</t>
  </si>
  <si>
    <t>202 30029 04 0000 150</t>
  </si>
  <si>
    <t>202 35082 04 0000 150</t>
  </si>
  <si>
    <t>202 35260 04 0000 150</t>
  </si>
  <si>
    <t>202 25497 04 0000 150</t>
  </si>
  <si>
    <t>Субсидии бюджетам городских округов на реализацию мероприятий по обеспечению жильем молодых семей</t>
  </si>
  <si>
    <t>Сумма</t>
  </si>
  <si>
    <t>НАЛОГОВЫЕ И НЕНАЛОГОВЫЕ ДОХОДЫ</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</si>
  <si>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</si>
  <si>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</si>
  <si>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</si>
  <si>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</si>
  <si>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</si>
  <si>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</si>
  <si>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</si>
  <si>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202 29999 04 7252 150</t>
  </si>
  <si>
    <t>202 35120 04 0000 150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</si>
  <si>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</si>
  <si>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Прочие субсидии бюджетам городских округов на обеспечение уровня финансирования организаций, осуществляющих спортивную подготовку по базовым видам спорта в соответствии с требованиями федеральных стандартов спортивной подготовки</t>
  </si>
  <si>
    <t>202 30024 04 7337 150</t>
  </si>
  <si>
    <t>Субвенции бюджетам городских округов на социальную поддержка учащихся муниципальных общеобразовательных организаций из многодетных малоимущих семей по предоставлению набора школьно-письменных принадлежностей первоклассникам</t>
  </si>
  <si>
    <t>106 06032 04 0000 110</t>
  </si>
  <si>
    <t>Земельный налог с организаций, обладающих земельным участком, расположенным в границах городских округов</t>
  </si>
  <si>
    <t>Прочие субсидии бюджетам городских округов на реализацию мероприятий по развитию образовательных организаций</t>
  </si>
  <si>
    <t xml:space="preserve">202 30024 04 7318 150  </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</si>
  <si>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</si>
  <si>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2022 год</t>
  </si>
  <si>
    <t>202 49999 04 7412 150</t>
  </si>
  <si>
    <t>202 29999 04 7290 150</t>
  </si>
  <si>
    <t>116 10123 01 0000 140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</si>
  <si>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</si>
  <si>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 xml:space="preserve">                                                                              город Салават Республики Башкортостан</t>
  </si>
  <si>
    <t xml:space="preserve">                                                                              к решению Совета городского округа</t>
  </si>
  <si>
    <t>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</si>
  <si>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ВСЕГО</t>
  </si>
  <si>
    <t>202 25304 04 0000 150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</si>
  <si>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</si>
  <si>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202 4530304 0000 150</t>
  </si>
  <si>
    <t>202 49999 04 7403 150</t>
  </si>
  <si>
    <t>Прочие межбюджетные трансферты, передаваемые бюджетам городских округов на обеспечение деятельности летних профильных лагерей для детей и подростков</t>
  </si>
  <si>
    <t>Прочие 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</si>
  <si>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2023 год</t>
  </si>
  <si>
    <t>Субсидии бюджетам городских округов на реализацию программ формирования современной городской среды</t>
  </si>
  <si>
    <t>Прочие субсидии бюджетам городских округов на создание и обеспечение текущего финансирования деятельности бизнес-инкубаторов</t>
  </si>
  <si>
    <t>Прочие 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</si>
  <si>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Прочие субсидии бюджетам городских округов на доведение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</si>
  <si>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Прочие субсидии бюджетам городских округов на  доведение средней заработной платы работников муниципальных учреждений культуры до среднемесячной начисленной заработной платы наемных работников в организациях, у индивидуальных предпринимателей и физических лиц (среднемесячного дохода от трудовой деятельности) в Республике Башкортостан</t>
  </si>
  <si>
    <t>Субвенции бюджетам городских округов на осуществление государственных полномочий по организации мероприятий при осуществлении деятельности по обращению с животными без владельцев</t>
  </si>
  <si>
    <t>Субвенций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а также детей, находящихся в трудной жизненной ситуации, в части организации и обеспечения отдыха и оздоровления детей указанных категорий</t>
  </si>
  <si>
    <t xml:space="preserve"> город Салават Республики Башкортостан на плановый период 2022 и 2023 годов</t>
  </si>
  <si>
    <t>(руб.)</t>
  </si>
  <si>
    <t xml:space="preserve">                                                                              Приложение № 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</si>
</sst>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_ ;\-#,##0.0\ "/>
    <numFmt numFmtId="165" formatCode="#,##0.00_ ;\-#,##0.00\ "/>
  </numFmts>
  <fonts count="7"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
      <b/>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42">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vertical="center" wrapText="1"/>
    </xf>
    <xf numFmtId="0" fontId="2" fillId="2" borderId="0" xfId="0" applyFont="1" applyFill="1" applyAlignment="1">
      <alignment vertical="center"/>
    </xf>
    <xf numFmtId="0" fontId="2" fillId="0" borderId="0" xfId="0" applyFont="1" applyAlignment="1">
      <alignment vertical="center" wrapText="1"/>
    </xf>
    <xf numFmtId="0" fontId="5" fillId="0" borderId="0" xfId="0" applyFont="1" applyAlignment="1">
      <alignment vertical="center"/>
    </xf>
    <xf numFmtId="164" fontId="2" fillId="0" borderId="0" xfId="0" applyNumberFormat="1" applyFont="1" applyAlignment="1">
      <alignment vertical="center"/>
    </xf>
    <xf numFmtId="0" fontId="6" fillId="0" borderId="1" xfId="0" applyFont="1" applyBorder="1" applyAlignment="1">
      <alignment horizontal="center" vertical="center"/>
    </xf>
    <xf numFmtId="0" fontId="2" fillId="0" borderId="0" xfId="0" applyFont="1" applyAlignment="1">
      <alignment horizontal="right" vertical="center" wrapText="1"/>
    </xf>
    <xf numFmtId="0" fontId="2" fillId="0" borderId="0" xfId="0" applyFont="1" applyBorder="1" applyAlignment="1">
      <alignment horizontal="right" vertical="center" wrapText="1"/>
    </xf>
    <xf numFmtId="0" fontId="2" fillId="0" borderId="1" xfId="0" applyFont="1" applyBorder="1" applyAlignment="1">
      <alignment horizontal="left" vertical="center"/>
    </xf>
    <xf numFmtId="0" fontId="2" fillId="0" borderId="0" xfId="0" applyFont="1" applyBorder="1" applyAlignment="1">
      <alignment vertical="center" wrapText="1"/>
    </xf>
    <xf numFmtId="0" fontId="2"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0" fontId="2" fillId="3"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2" xfId="0" applyFont="1" applyBorder="1" applyAlignment="1">
      <alignment horizontal="left" vertical="center" wrapText="1"/>
    </xf>
    <xf numFmtId="0" fontId="2" fillId="2"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top"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49" fontId="2" fillId="2" borderId="1" xfId="0" applyNumberFormat="1" applyFont="1" applyFill="1" applyBorder="1" applyAlignment="1">
      <alignment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49" fontId="2" fillId="2" borderId="2" xfId="0" applyNumberFormat="1" applyFont="1" applyFill="1" applyBorder="1" applyAlignment="1">
      <alignment vertical="center" wrapText="1"/>
    </xf>
    <xf numFmtId="165" fontId="3" fillId="0" borderId="1" xfId="1" applyNumberFormat="1" applyFont="1" applyBorder="1" applyAlignment="1">
      <alignment horizontal="center" vertical="center"/>
    </xf>
    <xf numFmtId="165" fontId="2" fillId="2" borderId="1" xfId="1" applyNumberFormat="1" applyFont="1" applyFill="1" applyBorder="1" applyAlignment="1">
      <alignment horizontal="center" vertical="center"/>
    </xf>
    <xf numFmtId="165" fontId="2" fillId="0" borderId="1" xfId="0" applyNumberFormat="1" applyFont="1" applyBorder="1" applyAlignment="1">
      <alignment horizontal="center" vertical="center"/>
    </xf>
    <xf numFmtId="0" fontId="2" fillId="0" borderId="0" xfId="0" applyFont="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3" fillId="0" borderId="0" xfId="0" applyFont="1" applyBorder="1" applyAlignment="1">
      <alignment horizontal="center" vertical="center" wrapText="1"/>
    </xf>
    <xf numFmtId="0" fontId="2" fillId="0" borderId="0" xfId="0" applyFont="1" applyAlignment="1">
      <alignment horizontal="left"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tabSelected="1" view="pageBreakPreview" topLeftCell="B1" zoomScaleNormal="112" zoomScaleSheetLayoutView="100" workbookViewId="0">
      <selection activeCell="C16" sqref="C16"/>
    </sheetView>
  </sheetViews>
  <sheetFormatPr defaultRowHeight="15" x14ac:dyDescent="0.2"/>
  <cols>
    <col min="1" max="1" width="5.7109375" style="1" hidden="1" customWidth="1"/>
    <col min="2" max="2" width="20.85546875" style="1" customWidth="1"/>
    <col min="3" max="3" width="42" style="10" customWidth="1"/>
    <col min="4" max="4" width="17.42578125" style="1" customWidth="1"/>
    <col min="5" max="5" width="18.85546875" style="1" customWidth="1"/>
    <col min="6" max="6" width="9.140625" style="1"/>
    <col min="7" max="7" width="9.7109375" style="1" bestFit="1" customWidth="1"/>
    <col min="8" max="16384" width="9.140625" style="1"/>
  </cols>
  <sheetData>
    <row r="1" spans="2:7" x14ac:dyDescent="0.2">
      <c r="C1" s="37" t="s">
        <v>179</v>
      </c>
      <c r="D1" s="37"/>
      <c r="E1" s="37"/>
    </row>
    <row r="2" spans="2:7" x14ac:dyDescent="0.2">
      <c r="C2" s="41" t="s">
        <v>160</v>
      </c>
      <c r="D2" s="41"/>
      <c r="E2" s="41"/>
    </row>
    <row r="3" spans="2:7" x14ac:dyDescent="0.2">
      <c r="C3" s="41" t="s">
        <v>159</v>
      </c>
      <c r="D3" s="41"/>
      <c r="E3" s="41"/>
    </row>
    <row r="4" spans="2:7" x14ac:dyDescent="0.2">
      <c r="C4" s="14"/>
    </row>
    <row r="5" spans="2:7" s="2" customFormat="1" ht="14.25" x14ac:dyDescent="0.2">
      <c r="B5" s="40" t="s">
        <v>80</v>
      </c>
      <c r="C5" s="40"/>
      <c r="D5" s="40"/>
      <c r="E5" s="40"/>
    </row>
    <row r="6" spans="2:7" s="2" customFormat="1" ht="14.25" x14ac:dyDescent="0.2">
      <c r="B6" s="40" t="s">
        <v>177</v>
      </c>
      <c r="C6" s="40"/>
      <c r="D6" s="40"/>
      <c r="E6" s="40"/>
    </row>
    <row r="7" spans="2:7" x14ac:dyDescent="0.2">
      <c r="C7" s="17"/>
      <c r="D7" s="17"/>
      <c r="E7" s="15" t="s">
        <v>178</v>
      </c>
    </row>
    <row r="8" spans="2:7" s="2" customFormat="1" ht="14.25" x14ac:dyDescent="0.2">
      <c r="B8" s="38" t="s">
        <v>0</v>
      </c>
      <c r="C8" s="38" t="s">
        <v>1</v>
      </c>
      <c r="D8" s="39" t="s">
        <v>134</v>
      </c>
      <c r="E8" s="39"/>
    </row>
    <row r="9" spans="2:7" s="2" customFormat="1" ht="14.25" x14ac:dyDescent="0.2">
      <c r="B9" s="38"/>
      <c r="C9" s="38"/>
      <c r="D9" s="13" t="s">
        <v>154</v>
      </c>
      <c r="E9" s="13" t="s">
        <v>169</v>
      </c>
    </row>
    <row r="10" spans="2:7" s="2" customFormat="1" ht="14.25" x14ac:dyDescent="0.2">
      <c r="B10" s="4">
        <v>1</v>
      </c>
      <c r="C10" s="3">
        <v>2</v>
      </c>
      <c r="D10" s="4">
        <v>3</v>
      </c>
      <c r="E10" s="4">
        <v>4</v>
      </c>
    </row>
    <row r="11" spans="2:7" s="2" customFormat="1" ht="14.25" x14ac:dyDescent="0.2">
      <c r="B11" s="5"/>
      <c r="C11" s="6" t="s">
        <v>162</v>
      </c>
      <c r="D11" s="34">
        <f>D12+D59</f>
        <v>3169444319.96</v>
      </c>
      <c r="E11" s="34">
        <f>E12+E59</f>
        <v>3232233325.23</v>
      </c>
    </row>
    <row r="12" spans="2:7" s="2" customFormat="1" ht="28.5" x14ac:dyDescent="0.2">
      <c r="B12" s="5" t="s">
        <v>2</v>
      </c>
      <c r="C12" s="7" t="s">
        <v>135</v>
      </c>
      <c r="D12" s="34">
        <f>SUM(D39+D58)</f>
        <v>1494985900</v>
      </c>
      <c r="E12" s="34">
        <f>SUM(E39+E58)</f>
        <v>1536733900</v>
      </c>
    </row>
    <row r="13" spans="2:7" x14ac:dyDescent="0.2">
      <c r="B13" s="16" t="s">
        <v>3</v>
      </c>
      <c r="C13" s="8" t="s">
        <v>4</v>
      </c>
      <c r="D13" s="35">
        <f t="shared" ref="D13:E13" si="0">SUM(D14)</f>
        <v>728854400</v>
      </c>
      <c r="E13" s="35">
        <f t="shared" si="0"/>
        <v>729635800</v>
      </c>
    </row>
    <row r="14" spans="2:7" x14ac:dyDescent="0.2">
      <c r="B14" s="19" t="s">
        <v>5</v>
      </c>
      <c r="C14" s="8" t="s">
        <v>6</v>
      </c>
      <c r="D14" s="35">
        <f t="shared" ref="D14:E14" si="1">SUM(D15+D16+D17+D18)</f>
        <v>728854400</v>
      </c>
      <c r="E14" s="35">
        <f t="shared" si="1"/>
        <v>729635800</v>
      </c>
    </row>
    <row r="15" spans="2:7" ht="105" x14ac:dyDescent="0.2">
      <c r="B15" s="19" t="s">
        <v>7</v>
      </c>
      <c r="C15" s="18" t="s">
        <v>8</v>
      </c>
      <c r="D15" s="35">
        <f>678906000+38809400+4281000</f>
        <v>721996400</v>
      </c>
      <c r="E15" s="35">
        <f>722934000-10932100+10332000</f>
        <v>722333900</v>
      </c>
      <c r="G15" s="12"/>
    </row>
    <row r="16" spans="2:7" ht="165" x14ac:dyDescent="0.2">
      <c r="B16" s="19" t="s">
        <v>9</v>
      </c>
      <c r="C16" s="18" t="s">
        <v>10</v>
      </c>
      <c r="D16" s="35">
        <v>2743000</v>
      </c>
      <c r="E16" s="35">
        <v>2920900</v>
      </c>
    </row>
    <row r="17" spans="2:5" ht="60" x14ac:dyDescent="0.2">
      <c r="B17" s="19" t="s">
        <v>11</v>
      </c>
      <c r="C17" s="19" t="s">
        <v>136</v>
      </c>
      <c r="D17" s="35">
        <v>3429000</v>
      </c>
      <c r="E17" s="35">
        <v>3651000</v>
      </c>
    </row>
    <row r="18" spans="2:5" ht="120" x14ac:dyDescent="0.2">
      <c r="B18" s="19" t="s">
        <v>81</v>
      </c>
      <c r="C18" s="20" t="s">
        <v>82</v>
      </c>
      <c r="D18" s="35">
        <v>686000</v>
      </c>
      <c r="E18" s="35">
        <v>730000</v>
      </c>
    </row>
    <row r="19" spans="2:5" ht="45" x14ac:dyDescent="0.2">
      <c r="B19" s="19" t="s">
        <v>12</v>
      </c>
      <c r="C19" s="19" t="s">
        <v>13</v>
      </c>
      <c r="D19" s="35">
        <f t="shared" ref="D19:E19" si="2">D20+D21+D22</f>
        <v>4631700</v>
      </c>
      <c r="E19" s="35">
        <f t="shared" si="2"/>
        <v>4630200</v>
      </c>
    </row>
    <row r="20" spans="2:5" ht="153.75" customHeight="1" x14ac:dyDescent="0.2">
      <c r="B20" s="19" t="s">
        <v>137</v>
      </c>
      <c r="C20" s="19" t="s">
        <v>138</v>
      </c>
      <c r="D20" s="35">
        <f>1363000+11700</f>
        <v>1374700</v>
      </c>
      <c r="E20" s="35">
        <f>1499000-100000-20000</f>
        <v>1379000</v>
      </c>
    </row>
    <row r="21" spans="2:5" ht="183" customHeight="1" x14ac:dyDescent="0.2">
      <c r="B21" s="19" t="s">
        <v>139</v>
      </c>
      <c r="C21" s="19" t="s">
        <v>140</v>
      </c>
      <c r="D21" s="35">
        <v>9000</v>
      </c>
      <c r="E21" s="35">
        <v>10000</v>
      </c>
    </row>
    <row r="22" spans="2:5" ht="151.5" customHeight="1" x14ac:dyDescent="0.2">
      <c r="B22" s="19" t="s">
        <v>141</v>
      </c>
      <c r="C22" s="19" t="s">
        <v>142</v>
      </c>
      <c r="D22" s="35">
        <v>3248000</v>
      </c>
      <c r="E22" s="35">
        <f>3573000-251800-80000</f>
        <v>3241200</v>
      </c>
    </row>
    <row r="23" spans="2:5" x14ac:dyDescent="0.2">
      <c r="B23" s="19" t="s">
        <v>14</v>
      </c>
      <c r="C23" s="19" t="s">
        <v>15</v>
      </c>
      <c r="D23" s="35">
        <f>D24+D25+D27+D26</f>
        <v>117052000</v>
      </c>
      <c r="E23" s="35">
        <f>E24+E25+E27+E26</f>
        <v>127526000</v>
      </c>
    </row>
    <row r="24" spans="2:5" ht="45" x14ac:dyDescent="0.2">
      <c r="B24" s="19" t="s">
        <v>16</v>
      </c>
      <c r="C24" s="19" t="s">
        <v>17</v>
      </c>
      <c r="D24" s="35">
        <f>92202000-23150000</f>
        <v>69052000</v>
      </c>
      <c r="E24" s="35">
        <f>101422000-23150000+3000</f>
        <v>78275000</v>
      </c>
    </row>
    <row r="25" spans="2:5" ht="60" x14ac:dyDescent="0.2">
      <c r="B25" s="19" t="s">
        <v>18</v>
      </c>
      <c r="C25" s="19" t="s">
        <v>19</v>
      </c>
      <c r="D25" s="35">
        <v>23150000</v>
      </c>
      <c r="E25" s="35">
        <v>23150000</v>
      </c>
    </row>
    <row r="26" spans="2:5" x14ac:dyDescent="0.2">
      <c r="B26" s="19" t="s">
        <v>20</v>
      </c>
      <c r="C26" s="19" t="s">
        <v>21</v>
      </c>
      <c r="D26" s="35">
        <v>162000</v>
      </c>
      <c r="E26" s="35">
        <v>178000</v>
      </c>
    </row>
    <row r="27" spans="2:5" ht="45" x14ac:dyDescent="0.2">
      <c r="B27" s="19" t="s">
        <v>22</v>
      </c>
      <c r="C27" s="19" t="s">
        <v>23</v>
      </c>
      <c r="D27" s="35">
        <v>24688000</v>
      </c>
      <c r="E27" s="35">
        <v>25923000</v>
      </c>
    </row>
    <row r="28" spans="2:5" x14ac:dyDescent="0.2">
      <c r="B28" s="19" t="s">
        <v>24</v>
      </c>
      <c r="C28" s="19" t="s">
        <v>25</v>
      </c>
      <c r="D28" s="35">
        <f>SUM(D30+D31+D29+D32)</f>
        <v>283781000</v>
      </c>
      <c r="E28" s="35">
        <f>SUM(E30+E31+E29+E32)</f>
        <v>308632000</v>
      </c>
    </row>
    <row r="29" spans="2:5" ht="60" x14ac:dyDescent="0.2">
      <c r="B29" s="19" t="s">
        <v>26</v>
      </c>
      <c r="C29" s="19" t="s">
        <v>27</v>
      </c>
      <c r="D29" s="35">
        <v>53857000</v>
      </c>
      <c r="E29" s="35">
        <v>59243000</v>
      </c>
    </row>
    <row r="30" spans="2:5" x14ac:dyDescent="0.2">
      <c r="B30" s="22" t="s">
        <v>101</v>
      </c>
      <c r="C30" s="19" t="s">
        <v>83</v>
      </c>
      <c r="D30" s="35">
        <v>66982000</v>
      </c>
      <c r="E30" s="35">
        <v>71700000</v>
      </c>
    </row>
    <row r="31" spans="2:5" ht="60" x14ac:dyDescent="0.2">
      <c r="B31" s="22" t="s">
        <v>149</v>
      </c>
      <c r="C31" s="19" t="s">
        <v>150</v>
      </c>
      <c r="D31" s="35">
        <v>152600000</v>
      </c>
      <c r="E31" s="35">
        <v>166829000</v>
      </c>
    </row>
    <row r="32" spans="2:5" ht="60" x14ac:dyDescent="0.2">
      <c r="B32" s="19" t="s">
        <v>103</v>
      </c>
      <c r="C32" s="19" t="s">
        <v>104</v>
      </c>
      <c r="D32" s="35">
        <v>10342000</v>
      </c>
      <c r="E32" s="35">
        <v>10860000</v>
      </c>
    </row>
    <row r="33" spans="2:5" x14ac:dyDescent="0.2">
      <c r="B33" s="19" t="s">
        <v>28</v>
      </c>
      <c r="C33" s="19" t="s">
        <v>29</v>
      </c>
      <c r="D33" s="35">
        <f t="shared" ref="D33:E33" si="3">D34</f>
        <v>102000</v>
      </c>
      <c r="E33" s="35">
        <f t="shared" si="3"/>
        <v>103000</v>
      </c>
    </row>
    <row r="34" spans="2:5" ht="30" x14ac:dyDescent="0.2">
      <c r="B34" s="27" t="s">
        <v>30</v>
      </c>
      <c r="C34" s="19" t="s">
        <v>31</v>
      </c>
      <c r="D34" s="35">
        <v>102000</v>
      </c>
      <c r="E34" s="35">
        <v>103000</v>
      </c>
    </row>
    <row r="35" spans="2:5" x14ac:dyDescent="0.2">
      <c r="B35" s="19" t="s">
        <v>32</v>
      </c>
      <c r="C35" s="19" t="s">
        <v>33</v>
      </c>
      <c r="D35" s="35">
        <f t="shared" ref="D35:E35" si="4">SUM(D36+D37+D38)</f>
        <v>19000000</v>
      </c>
      <c r="E35" s="35">
        <f t="shared" si="4"/>
        <v>19000000</v>
      </c>
    </row>
    <row r="36" spans="2:5" ht="75" x14ac:dyDescent="0.2">
      <c r="B36" s="19" t="s">
        <v>34</v>
      </c>
      <c r="C36" s="19" t="s">
        <v>35</v>
      </c>
      <c r="D36" s="35">
        <v>18915000</v>
      </c>
      <c r="E36" s="35">
        <v>18915000</v>
      </c>
    </row>
    <row r="37" spans="2:5" ht="45" x14ac:dyDescent="0.2">
      <c r="B37" s="19" t="s">
        <v>36</v>
      </c>
      <c r="C37" s="19" t="s">
        <v>37</v>
      </c>
      <c r="D37" s="35">
        <v>60000</v>
      </c>
      <c r="E37" s="35">
        <v>60000</v>
      </c>
    </row>
    <row r="38" spans="2:5" ht="120" x14ac:dyDescent="0.2">
      <c r="B38" s="19" t="s">
        <v>38</v>
      </c>
      <c r="C38" s="18" t="s">
        <v>39</v>
      </c>
      <c r="D38" s="35">
        <v>25000</v>
      </c>
      <c r="E38" s="35">
        <v>25000</v>
      </c>
    </row>
    <row r="39" spans="2:5" x14ac:dyDescent="0.2">
      <c r="B39" s="28"/>
      <c r="C39" s="19" t="s">
        <v>40</v>
      </c>
      <c r="D39" s="35">
        <f>SUM(D13+D19+D23+D28+D33+D35)</f>
        <v>1153421100</v>
      </c>
      <c r="E39" s="35">
        <f>SUM(E13+E19+E23+E28+E33+E35)</f>
        <v>1189527000</v>
      </c>
    </row>
    <row r="40" spans="2:5" ht="45" x14ac:dyDescent="0.2">
      <c r="B40" s="19" t="s">
        <v>84</v>
      </c>
      <c r="C40" s="19" t="s">
        <v>41</v>
      </c>
      <c r="D40" s="35">
        <f t="shared" ref="D40:E40" si="5">SUM(D41:D47)</f>
        <v>243114800</v>
      </c>
      <c r="E40" s="35">
        <f t="shared" si="5"/>
        <v>248706900</v>
      </c>
    </row>
    <row r="41" spans="2:5" ht="105" x14ac:dyDescent="0.2">
      <c r="B41" s="19" t="s">
        <v>42</v>
      </c>
      <c r="C41" s="18" t="s">
        <v>43</v>
      </c>
      <c r="D41" s="35">
        <v>166000000</v>
      </c>
      <c r="E41" s="35">
        <v>171621300</v>
      </c>
    </row>
    <row r="42" spans="2:5" ht="105" x14ac:dyDescent="0.2">
      <c r="B42" s="19" t="s">
        <v>44</v>
      </c>
      <c r="C42" s="19" t="s">
        <v>45</v>
      </c>
      <c r="D42" s="35">
        <v>2264000</v>
      </c>
      <c r="E42" s="35">
        <v>2366000</v>
      </c>
    </row>
    <row r="43" spans="2:5" ht="90" x14ac:dyDescent="0.2">
      <c r="B43" s="19" t="s">
        <v>46</v>
      </c>
      <c r="C43" s="19" t="s">
        <v>47</v>
      </c>
      <c r="D43" s="35">
        <v>21000</v>
      </c>
      <c r="E43" s="35">
        <v>22000</v>
      </c>
    </row>
    <row r="44" spans="2:5" ht="45" x14ac:dyDescent="0.2">
      <c r="B44" s="19" t="s">
        <v>48</v>
      </c>
      <c r="C44" s="19" t="s">
        <v>49</v>
      </c>
      <c r="D44" s="35">
        <v>65200000</v>
      </c>
      <c r="E44" s="35">
        <v>65200000</v>
      </c>
    </row>
    <row r="45" spans="2:5" ht="75" x14ac:dyDescent="0.2">
      <c r="B45" s="19" t="s">
        <v>50</v>
      </c>
      <c r="C45" s="19" t="s">
        <v>51</v>
      </c>
      <c r="D45" s="35">
        <v>4615800</v>
      </c>
      <c r="E45" s="35">
        <v>4846600</v>
      </c>
    </row>
    <row r="46" spans="2:5" ht="60" x14ac:dyDescent="0.2">
      <c r="B46" s="19" t="s">
        <v>52</v>
      </c>
      <c r="C46" s="19" t="s">
        <v>53</v>
      </c>
      <c r="D46" s="35">
        <v>714000</v>
      </c>
      <c r="E46" s="35">
        <v>750000</v>
      </c>
    </row>
    <row r="47" spans="2:5" ht="105" x14ac:dyDescent="0.2">
      <c r="B47" s="29" t="s">
        <v>54</v>
      </c>
      <c r="C47" s="21" t="s">
        <v>55</v>
      </c>
      <c r="D47" s="35">
        <v>4300000</v>
      </c>
      <c r="E47" s="35">
        <v>3901000</v>
      </c>
    </row>
    <row r="48" spans="2:5" ht="30" x14ac:dyDescent="0.2">
      <c r="B48" s="19" t="s">
        <v>85</v>
      </c>
      <c r="C48" s="19" t="s">
        <v>56</v>
      </c>
      <c r="D48" s="35">
        <f>D49+D50</f>
        <v>4450000</v>
      </c>
      <c r="E48" s="35">
        <f>E49+E50</f>
        <v>4500000</v>
      </c>
    </row>
    <row r="49" spans="2:5" ht="45" x14ac:dyDescent="0.2">
      <c r="B49" s="19" t="s">
        <v>57</v>
      </c>
      <c r="C49" s="19" t="s">
        <v>58</v>
      </c>
      <c r="D49" s="35">
        <v>1450000</v>
      </c>
      <c r="E49" s="35">
        <v>1500000</v>
      </c>
    </row>
    <row r="50" spans="2:5" ht="30" x14ac:dyDescent="0.2">
      <c r="B50" s="19" t="s">
        <v>59</v>
      </c>
      <c r="C50" s="19" t="s">
        <v>60</v>
      </c>
      <c r="D50" s="35">
        <v>3000000</v>
      </c>
      <c r="E50" s="35">
        <v>3000000</v>
      </c>
    </row>
    <row r="51" spans="2:5" ht="30" x14ac:dyDescent="0.2">
      <c r="B51" s="19" t="s">
        <v>61</v>
      </c>
      <c r="C51" s="19" t="s">
        <v>62</v>
      </c>
      <c r="D51" s="35">
        <f t="shared" ref="D51:E51" si="6">SUM(D52:D52)</f>
        <v>3500000</v>
      </c>
      <c r="E51" s="35">
        <f t="shared" si="6"/>
        <v>3500000</v>
      </c>
    </row>
    <row r="52" spans="2:5" ht="45" x14ac:dyDescent="0.2">
      <c r="B52" s="19" t="s">
        <v>63</v>
      </c>
      <c r="C52" s="19" t="s">
        <v>64</v>
      </c>
      <c r="D52" s="35">
        <v>3500000</v>
      </c>
      <c r="E52" s="35">
        <v>3500000</v>
      </c>
    </row>
    <row r="53" spans="2:5" ht="30" x14ac:dyDescent="0.2">
      <c r="B53" s="19" t="s">
        <v>65</v>
      </c>
      <c r="C53" s="19" t="s">
        <v>66</v>
      </c>
      <c r="D53" s="35">
        <f t="shared" ref="D53:E53" si="7">SUM(D55+D54)</f>
        <v>85500000</v>
      </c>
      <c r="E53" s="35">
        <f t="shared" si="7"/>
        <v>85500000</v>
      </c>
    </row>
    <row r="54" spans="2:5" s="9" customFormat="1" ht="135" x14ac:dyDescent="0.2">
      <c r="B54" s="25" t="s">
        <v>67</v>
      </c>
      <c r="C54" s="22" t="s">
        <v>68</v>
      </c>
      <c r="D54" s="35">
        <v>80000000</v>
      </c>
      <c r="E54" s="35">
        <v>80000000</v>
      </c>
    </row>
    <row r="55" spans="2:5" ht="60" x14ac:dyDescent="0.2">
      <c r="B55" s="19" t="s">
        <v>69</v>
      </c>
      <c r="C55" s="19" t="s">
        <v>70</v>
      </c>
      <c r="D55" s="35">
        <v>5500000</v>
      </c>
      <c r="E55" s="35">
        <v>5500000</v>
      </c>
    </row>
    <row r="56" spans="2:5" x14ac:dyDescent="0.2">
      <c r="B56" s="19" t="s">
        <v>71</v>
      </c>
      <c r="C56" s="19" t="s">
        <v>72</v>
      </c>
      <c r="D56" s="35">
        <f>SUM(D57:D57)</f>
        <v>5000000</v>
      </c>
      <c r="E56" s="35">
        <f>SUM(E57:E57)</f>
        <v>5000000</v>
      </c>
    </row>
    <row r="57" spans="2:5" ht="90" x14ac:dyDescent="0.2">
      <c r="B57" s="16" t="s">
        <v>157</v>
      </c>
      <c r="C57" s="8" t="s">
        <v>158</v>
      </c>
      <c r="D57" s="35">
        <v>5000000</v>
      </c>
      <c r="E57" s="35">
        <v>5000000</v>
      </c>
    </row>
    <row r="58" spans="2:5" x14ac:dyDescent="0.2">
      <c r="B58" s="23"/>
      <c r="C58" s="23" t="s">
        <v>73</v>
      </c>
      <c r="D58" s="35">
        <f>D56+D53+D51+D48+D40</f>
        <v>341564800</v>
      </c>
      <c r="E58" s="35">
        <f>E56+E53+E51+E48+E40</f>
        <v>347206900</v>
      </c>
    </row>
    <row r="59" spans="2:5" s="2" customFormat="1" ht="28.5" x14ac:dyDescent="0.2">
      <c r="B59" s="6" t="s">
        <v>102</v>
      </c>
      <c r="C59" s="6" t="s">
        <v>74</v>
      </c>
      <c r="D59" s="34">
        <f>SUM(D60:D96)</f>
        <v>1674458419.96</v>
      </c>
      <c r="E59" s="34">
        <f>SUM(E60:E96)</f>
        <v>1695499425.23</v>
      </c>
    </row>
    <row r="60" spans="2:5" ht="30" x14ac:dyDescent="0.2">
      <c r="B60" s="30" t="s">
        <v>105</v>
      </c>
      <c r="C60" s="22" t="s">
        <v>75</v>
      </c>
      <c r="D60" s="36">
        <v>123564100</v>
      </c>
      <c r="E60" s="36">
        <v>149040100</v>
      </c>
    </row>
    <row r="61" spans="2:5" ht="90" x14ac:dyDescent="0.2">
      <c r="B61" s="30" t="s">
        <v>163</v>
      </c>
      <c r="C61" s="22" t="s">
        <v>164</v>
      </c>
      <c r="D61" s="36">
        <v>68366043.959999993</v>
      </c>
      <c r="E61" s="36">
        <v>67339549.230000004</v>
      </c>
    </row>
    <row r="62" spans="2:5" ht="45" x14ac:dyDescent="0.2">
      <c r="B62" s="31" t="s">
        <v>132</v>
      </c>
      <c r="C62" s="26" t="s">
        <v>133</v>
      </c>
      <c r="D62" s="36">
        <f>2502400+4908600</f>
        <v>7411000</v>
      </c>
      <c r="E62" s="36">
        <f>2446600+4908600</f>
        <v>7355200</v>
      </c>
    </row>
    <row r="63" spans="2:5" ht="45" x14ac:dyDescent="0.2">
      <c r="B63" s="30" t="s">
        <v>106</v>
      </c>
      <c r="C63" s="26" t="s">
        <v>170</v>
      </c>
      <c r="D63" s="36">
        <f>86742900+1770300</f>
        <v>88513200</v>
      </c>
      <c r="E63" s="36">
        <f>86742900+1770300</f>
        <v>88513200</v>
      </c>
    </row>
    <row r="64" spans="2:5" ht="137.25" customHeight="1" x14ac:dyDescent="0.2">
      <c r="B64" s="30" t="s">
        <v>107</v>
      </c>
      <c r="C64" s="26" t="s">
        <v>174</v>
      </c>
      <c r="D64" s="36">
        <v>8786500</v>
      </c>
      <c r="E64" s="36">
        <v>8582200</v>
      </c>
    </row>
    <row r="65" spans="2:5" ht="88.5" customHeight="1" x14ac:dyDescent="0.2">
      <c r="B65" s="30" t="s">
        <v>108</v>
      </c>
      <c r="C65" s="22" t="s">
        <v>173</v>
      </c>
      <c r="D65" s="36">
        <v>26080600</v>
      </c>
      <c r="E65" s="36">
        <v>25474100</v>
      </c>
    </row>
    <row r="66" spans="2:5" ht="105" x14ac:dyDescent="0.2">
      <c r="B66" s="30" t="s">
        <v>109</v>
      </c>
      <c r="C66" s="22" t="s">
        <v>172</v>
      </c>
      <c r="D66" s="36">
        <v>7454700</v>
      </c>
      <c r="E66" s="36">
        <v>7454700</v>
      </c>
    </row>
    <row r="67" spans="2:5" ht="60" x14ac:dyDescent="0.2">
      <c r="B67" s="31" t="s">
        <v>110</v>
      </c>
      <c r="C67" s="22" t="s">
        <v>171</v>
      </c>
      <c r="D67" s="36">
        <v>3500000</v>
      </c>
      <c r="E67" s="36">
        <v>3500000</v>
      </c>
    </row>
    <row r="68" spans="2:5" ht="45" x14ac:dyDescent="0.2">
      <c r="B68" s="22" t="s">
        <v>143</v>
      </c>
      <c r="C68" s="22" t="s">
        <v>151</v>
      </c>
      <c r="D68" s="36">
        <v>10923700</v>
      </c>
      <c r="E68" s="36">
        <v>10923700</v>
      </c>
    </row>
    <row r="69" spans="2:5" ht="105" x14ac:dyDescent="0.2">
      <c r="B69" s="22" t="s">
        <v>156</v>
      </c>
      <c r="C69" s="22" t="s">
        <v>146</v>
      </c>
      <c r="D69" s="36">
        <v>18531700</v>
      </c>
      <c r="E69" s="36">
        <v>18531700</v>
      </c>
    </row>
    <row r="70" spans="2:5" ht="315" x14ac:dyDescent="0.2">
      <c r="B70" s="31" t="s">
        <v>111</v>
      </c>
      <c r="C70" s="22" t="s">
        <v>86</v>
      </c>
      <c r="D70" s="36">
        <v>363781700</v>
      </c>
      <c r="E70" s="36">
        <v>363781700</v>
      </c>
    </row>
    <row r="71" spans="2:5" ht="330" x14ac:dyDescent="0.2">
      <c r="B71" s="22" t="s">
        <v>112</v>
      </c>
      <c r="C71" s="22" t="s">
        <v>93</v>
      </c>
      <c r="D71" s="36">
        <v>4809800</v>
      </c>
      <c r="E71" s="36">
        <v>4809800</v>
      </c>
    </row>
    <row r="72" spans="2:5" ht="270" x14ac:dyDescent="0.2">
      <c r="B72" s="22" t="s">
        <v>113</v>
      </c>
      <c r="C72" s="22" t="s">
        <v>94</v>
      </c>
      <c r="D72" s="36">
        <v>422445800</v>
      </c>
      <c r="E72" s="36">
        <v>422445800</v>
      </c>
    </row>
    <row r="73" spans="2:5" ht="285" x14ac:dyDescent="0.2">
      <c r="B73" s="22" t="s">
        <v>114</v>
      </c>
      <c r="C73" s="22" t="s">
        <v>77</v>
      </c>
      <c r="D73" s="36">
        <v>22093500</v>
      </c>
      <c r="E73" s="36">
        <v>22093500</v>
      </c>
    </row>
    <row r="74" spans="2:5" ht="63" customHeight="1" x14ac:dyDescent="0.2">
      <c r="B74" s="31" t="s">
        <v>115</v>
      </c>
      <c r="C74" s="22" t="s">
        <v>91</v>
      </c>
      <c r="D74" s="36">
        <v>6973900</v>
      </c>
      <c r="E74" s="36">
        <v>6973900</v>
      </c>
    </row>
    <row r="75" spans="2:5" ht="90" x14ac:dyDescent="0.2">
      <c r="B75" s="31" t="s">
        <v>116</v>
      </c>
      <c r="C75" s="22" t="s">
        <v>89</v>
      </c>
      <c r="D75" s="36">
        <v>2898400</v>
      </c>
      <c r="E75" s="36">
        <v>2898400</v>
      </c>
    </row>
    <row r="76" spans="2:5" s="11" customFormat="1" ht="60" x14ac:dyDescent="0.2">
      <c r="B76" s="31" t="s">
        <v>117</v>
      </c>
      <c r="C76" s="22" t="s">
        <v>90</v>
      </c>
      <c r="D76" s="36">
        <v>1669400</v>
      </c>
      <c r="E76" s="36">
        <v>1669400</v>
      </c>
    </row>
    <row r="77" spans="2:5" ht="270" x14ac:dyDescent="0.2">
      <c r="B77" s="22" t="s">
        <v>118</v>
      </c>
      <c r="C77" s="22" t="s">
        <v>97</v>
      </c>
      <c r="D77" s="36">
        <v>489600</v>
      </c>
      <c r="E77" s="36">
        <v>489600</v>
      </c>
    </row>
    <row r="78" spans="2:5" ht="90" x14ac:dyDescent="0.2">
      <c r="B78" s="22" t="s">
        <v>119</v>
      </c>
      <c r="C78" s="22" t="s">
        <v>98</v>
      </c>
      <c r="D78" s="36">
        <v>42300</v>
      </c>
      <c r="E78" s="36">
        <v>42300</v>
      </c>
    </row>
    <row r="79" spans="2:5" ht="315" x14ac:dyDescent="0.2">
      <c r="B79" s="32" t="s">
        <v>120</v>
      </c>
      <c r="C79" s="24" t="s">
        <v>78</v>
      </c>
      <c r="D79" s="36">
        <v>38213200</v>
      </c>
      <c r="E79" s="36">
        <v>38213200</v>
      </c>
    </row>
    <row r="80" spans="2:5" s="11" customFormat="1" ht="105" x14ac:dyDescent="0.2">
      <c r="B80" s="31" t="s">
        <v>121</v>
      </c>
      <c r="C80" s="22" t="s">
        <v>87</v>
      </c>
      <c r="D80" s="36">
        <v>3349300</v>
      </c>
      <c r="E80" s="36">
        <v>3349300</v>
      </c>
    </row>
    <row r="81" spans="2:5" s="11" customFormat="1" ht="135" x14ac:dyDescent="0.2">
      <c r="B81" s="31" t="s">
        <v>122</v>
      </c>
      <c r="C81" s="22" t="s">
        <v>88</v>
      </c>
      <c r="D81" s="36">
        <v>1074000</v>
      </c>
      <c r="E81" s="36">
        <v>1074000</v>
      </c>
    </row>
    <row r="82" spans="2:5" s="11" customFormat="1" ht="120" x14ac:dyDescent="0.2">
      <c r="B82" s="31" t="s">
        <v>152</v>
      </c>
      <c r="C82" s="22" t="s">
        <v>176</v>
      </c>
      <c r="D82" s="36">
        <v>3838100</v>
      </c>
      <c r="E82" s="36">
        <v>3838100</v>
      </c>
    </row>
    <row r="83" spans="2:5" ht="90" x14ac:dyDescent="0.2">
      <c r="B83" s="22" t="s">
        <v>123</v>
      </c>
      <c r="C83" s="22" t="s">
        <v>96</v>
      </c>
      <c r="D83" s="36">
        <v>23203700</v>
      </c>
      <c r="E83" s="36">
        <v>23203700</v>
      </c>
    </row>
    <row r="84" spans="2:5" ht="360" x14ac:dyDescent="0.2">
      <c r="B84" s="31" t="s">
        <v>124</v>
      </c>
      <c r="C84" s="22" t="s">
        <v>92</v>
      </c>
      <c r="D84" s="36">
        <v>140551700</v>
      </c>
      <c r="E84" s="36">
        <v>140551700</v>
      </c>
    </row>
    <row r="85" spans="2:5" ht="315" x14ac:dyDescent="0.2">
      <c r="B85" s="22" t="s">
        <v>125</v>
      </c>
      <c r="C85" s="22" t="s">
        <v>95</v>
      </c>
      <c r="D85" s="36">
        <v>46123000</v>
      </c>
      <c r="E85" s="36">
        <v>46123000</v>
      </c>
    </row>
    <row r="86" spans="2:5" ht="75" x14ac:dyDescent="0.2">
      <c r="B86" s="22" t="s">
        <v>126</v>
      </c>
      <c r="C86" s="26" t="s">
        <v>175</v>
      </c>
      <c r="D86" s="36">
        <v>2522300</v>
      </c>
      <c r="E86" s="36">
        <v>2522300</v>
      </c>
    </row>
    <row r="87" spans="2:5" ht="144.75" customHeight="1" x14ac:dyDescent="0.2">
      <c r="B87" s="22" t="s">
        <v>127</v>
      </c>
      <c r="C87" s="22" t="s">
        <v>100</v>
      </c>
      <c r="D87" s="36">
        <v>1989500</v>
      </c>
      <c r="E87" s="36">
        <v>1989500</v>
      </c>
    </row>
    <row r="88" spans="2:5" ht="95.25" customHeight="1" x14ac:dyDescent="0.2">
      <c r="B88" s="33" t="s">
        <v>128</v>
      </c>
      <c r="C88" s="22" t="s">
        <v>99</v>
      </c>
      <c r="D88" s="36">
        <v>11329100</v>
      </c>
      <c r="E88" s="36">
        <v>11329100</v>
      </c>
    </row>
    <row r="89" spans="2:5" ht="105" x14ac:dyDescent="0.2">
      <c r="B89" s="30" t="s">
        <v>147</v>
      </c>
      <c r="C89" s="22" t="s">
        <v>148</v>
      </c>
      <c r="D89" s="36">
        <v>315400</v>
      </c>
      <c r="E89" s="36">
        <v>315400</v>
      </c>
    </row>
    <row r="90" spans="2:5" ht="105" x14ac:dyDescent="0.2">
      <c r="B90" s="22" t="s">
        <v>129</v>
      </c>
      <c r="C90" s="22" t="s">
        <v>79</v>
      </c>
      <c r="D90" s="36">
        <v>43003500</v>
      </c>
      <c r="E90" s="36">
        <v>43003500</v>
      </c>
    </row>
    <row r="91" spans="2:5" ht="78.75" customHeight="1" x14ac:dyDescent="0.2">
      <c r="B91" s="33" t="s">
        <v>130</v>
      </c>
      <c r="C91" s="22" t="s">
        <v>153</v>
      </c>
      <c r="D91" s="36">
        <f>4203300+800600</f>
        <v>5003900</v>
      </c>
      <c r="E91" s="36">
        <f>4203300+800600</f>
        <v>5003900</v>
      </c>
    </row>
    <row r="92" spans="2:5" ht="75" x14ac:dyDescent="0.2">
      <c r="B92" s="30" t="s">
        <v>144</v>
      </c>
      <c r="C92" s="22" t="s">
        <v>145</v>
      </c>
      <c r="D92" s="36">
        <v>807400</v>
      </c>
      <c r="E92" s="36">
        <v>38500</v>
      </c>
    </row>
    <row r="93" spans="2:5" ht="60" x14ac:dyDescent="0.2">
      <c r="B93" s="30" t="s">
        <v>131</v>
      </c>
      <c r="C93" s="22" t="s">
        <v>76</v>
      </c>
      <c r="D93" s="36">
        <v>1751400</v>
      </c>
      <c r="E93" s="36">
        <v>1821400</v>
      </c>
    </row>
    <row r="94" spans="2:5" ht="90" x14ac:dyDescent="0.2">
      <c r="B94" s="30" t="s">
        <v>165</v>
      </c>
      <c r="C94" s="22" t="s">
        <v>161</v>
      </c>
      <c r="D94" s="36">
        <v>49590576</v>
      </c>
      <c r="E94" s="36">
        <v>49590576</v>
      </c>
    </row>
    <row r="95" spans="2:5" ht="66.75" customHeight="1" x14ac:dyDescent="0.2">
      <c r="B95" s="30" t="s">
        <v>166</v>
      </c>
      <c r="C95" s="22" t="s">
        <v>167</v>
      </c>
      <c r="D95" s="36">
        <v>63400</v>
      </c>
      <c r="E95" s="36">
        <v>63400</v>
      </c>
    </row>
    <row r="96" spans="2:5" ht="94.5" customHeight="1" x14ac:dyDescent="0.2">
      <c r="B96" s="30" t="s">
        <v>155</v>
      </c>
      <c r="C96" s="22" t="s">
        <v>168</v>
      </c>
      <c r="D96" s="36">
        <v>113393000</v>
      </c>
      <c r="E96" s="36">
        <v>111550000</v>
      </c>
    </row>
  </sheetData>
  <mergeCells count="8">
    <mergeCell ref="C1:E1"/>
    <mergeCell ref="B8:B9"/>
    <mergeCell ref="C8:C9"/>
    <mergeCell ref="D8:E8"/>
    <mergeCell ref="B6:E6"/>
    <mergeCell ref="C2:E2"/>
    <mergeCell ref="C3:E3"/>
    <mergeCell ref="B5:E5"/>
  </mergeCells>
  <pageMargins left="0.98425196850393704" right="0.39370078740157483" top="0.39370078740157483" bottom="0.39370078740157483" header="0.51181102362204722"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2022-2023</vt:lpstr>
      <vt:lpstr>'2022-2023'!Заголовки_для_печати</vt:lpstr>
      <vt:lpstr>'2022-2023'!Область_печати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Людмила Александровна Зверева</cp:lastModifiedBy>
  <cp:lastPrinted>2020-12-21T08:59:05Z</cp:lastPrinted>
  <dcterms:created xsi:type="dcterms:W3CDTF">2016-11-21T07:13:02Z</dcterms:created>
  <dcterms:modified xsi:type="dcterms:W3CDTF">2020-12-21T08:59:07Z</dcterms:modified>
</cp:coreProperties>
</file>