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470B66A-3E4A-429D-911D-DE4B83388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 ГО" sheetId="5" r:id="rId1"/>
  </sheets>
  <definedNames>
    <definedName name="_xlnm._FilterDatabase" localSheetId="0" hidden="1">'Доходы ГО'!$A$7:$K$7</definedName>
    <definedName name="_xlnm.Print_Titles" localSheetId="0">'Доходы ГО'!$7:$7</definedName>
    <definedName name="_xlnm.Print_Area" localSheetId="0">'Доходы ГО'!$A$3:$I$57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F15" i="5"/>
  <c r="E19" i="5" l="1"/>
  <c r="H24" i="5"/>
  <c r="D23" i="5"/>
  <c r="E23" i="5"/>
  <c r="C23" i="5"/>
  <c r="D19" i="5"/>
  <c r="C19" i="5"/>
  <c r="F20" i="5"/>
  <c r="H18" i="5"/>
  <c r="F17" i="5"/>
  <c r="H17" i="5"/>
  <c r="F16" i="5"/>
  <c r="H16" i="5"/>
  <c r="D14" i="5"/>
  <c r="E14" i="5"/>
  <c r="F14" i="5" s="1"/>
  <c r="C14" i="5"/>
  <c r="F11" i="5"/>
  <c r="H11" i="5"/>
  <c r="D10" i="5"/>
  <c r="E10" i="5"/>
  <c r="C10" i="5"/>
  <c r="F42" i="5" l="1"/>
  <c r="F37" i="5"/>
  <c r="F38" i="5"/>
  <c r="F39" i="5"/>
  <c r="F40" i="5"/>
  <c r="F41" i="5"/>
  <c r="F31" i="5"/>
  <c r="F32" i="5"/>
  <c r="F35" i="5"/>
  <c r="F36" i="5"/>
  <c r="F13" i="5"/>
  <c r="F21" i="5"/>
  <c r="F22" i="5"/>
  <c r="F24" i="5"/>
  <c r="F25" i="5"/>
  <c r="F27" i="5"/>
  <c r="F28" i="5"/>
  <c r="F29" i="5"/>
  <c r="F30" i="5"/>
  <c r="F26" i="5"/>
  <c r="F23" i="5" l="1"/>
  <c r="H38" i="5"/>
  <c r="H37" i="5"/>
  <c r="H36" i="5"/>
  <c r="H35" i="5"/>
  <c r="E34" i="5"/>
  <c r="E33" i="5" s="1"/>
  <c r="D34" i="5"/>
  <c r="D33" i="5" s="1"/>
  <c r="C34" i="5"/>
  <c r="C33" i="5" s="1"/>
  <c r="H32" i="5"/>
  <c r="H31" i="5"/>
  <c r="H30" i="5"/>
  <c r="H29" i="5"/>
  <c r="H28" i="5"/>
  <c r="H27" i="5"/>
  <c r="H25" i="5"/>
  <c r="H22" i="5"/>
  <c r="H21" i="5"/>
  <c r="H19" i="5"/>
  <c r="F19" i="5"/>
  <c r="H15" i="5"/>
  <c r="H14" i="5"/>
  <c r="H13" i="5"/>
  <c r="E12" i="5"/>
  <c r="D12" i="5"/>
  <c r="D9" i="5" s="1"/>
  <c r="C12" i="5"/>
  <c r="C9" i="5" s="1"/>
  <c r="F10" i="5"/>
  <c r="E9" i="5" l="1"/>
  <c r="F12" i="5"/>
  <c r="F33" i="5"/>
  <c r="F34" i="5"/>
  <c r="C8" i="5"/>
  <c r="H34" i="5"/>
  <c r="H12" i="5"/>
  <c r="D8" i="5"/>
  <c r="H23" i="5"/>
  <c r="H10" i="5"/>
  <c r="E8" i="5" l="1"/>
  <c r="F8" i="5" s="1"/>
  <c r="H33" i="5"/>
  <c r="H9" i="5"/>
  <c r="F9" i="5"/>
  <c r="H8" i="5" l="1"/>
</calcChain>
</file>

<file path=xl/sharedStrings.xml><?xml version="1.0" encoding="utf-8"?>
<sst xmlns="http://schemas.openxmlformats.org/spreadsheetml/2006/main" count="120" uniqueCount="82">
  <si>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</si>
  <si>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</si>
  <si>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</si>
  <si>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</si>
  <si>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</si>
  <si>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</si>
  <si>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</si>
  <si>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</si>
  <si>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</si>
  <si>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</si>
  <si>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</si>
  <si>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</si>
  <si>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</si>
  <si>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</si>
  <si>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</si>
  <si>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</si>
  <si>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</si>
  <si>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</si>
  <si>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</si>
  <si>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</si>
  <si>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</si>
  <si>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</si>
  <si>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</si>
  <si>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</si>
  <si>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</si>
  <si>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</si>
  <si>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</si>
  <si>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Наименование показателя</t>
  </si>
  <si>
    <t>КБК</t>
  </si>
  <si>
    <t>Примечание</t>
  </si>
  <si>
    <t>ВСЕГО ДОХОДОВ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</si>
  <si>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</si>
  <si>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Х</t>
  </si>
  <si>
    <t>х</t>
  </si>
  <si>
    <t>Исполнение</t>
  </si>
  <si>
    <t>% исполнения утвержденного плана</t>
  </si>
  <si>
    <t>% исполнения уточненного плана</t>
  </si>
  <si>
    <t>ЗАДОЛЖЕННОСТЬ И ПЕРЕРАСЧЕТЫ ПО ОТМЕНЕННЫМ НАЛОГАМ, СБОРАМ И ИНЫМ ОБЯЗАТЕЛЬНЫМ ПЛАТЕЖАМ</t>
  </si>
  <si>
    <t>Утвержденный план*</t>
  </si>
  <si>
    <t xml:space="preserve">Уточненный план** </t>
  </si>
  <si>
    <t>Пояснения различий между уточненным планом и фактическими значениями***</t>
  </si>
  <si>
    <t>***Пояснение различий в случае отклонения более 5%</t>
  </si>
  <si>
    <t>Пояснения различий между утвержденным планом и фактическими значениями***</t>
  </si>
  <si>
    <t>Рост налоговой базы и поступление налога с дивидендов.</t>
  </si>
  <si>
    <t>Рост количества совершаемых действий.</t>
  </si>
  <si>
    <t>Возврат с учетом требований бюджетного законодательства в бюджет РБ из местных бюджетов остатков целевых межбюджетных трансфертов прошлых лет и от организаций остатков целевых средств.</t>
  </si>
  <si>
    <t>Возврат с учетом требований бюджетного законодательства 
в бюджет РБ из местных бюджетов остатков целевых межбюджетных трансфертов прошлых лет 
и от организаций остатков целевых средств.</t>
  </si>
  <si>
    <t>Поступление иных межбюджетных трансфертов  в соответствии 
с решениями, принятыми на федеральном уровне в 2023 году, в том числе на: развитие инфраструктуры дорожного хозяйства, производство и реализацию зерновых культур, финансирование дорожной деятельности в отношении автомобильных дорог общего пользования регионального или межмуниципального, местного значения.</t>
  </si>
  <si>
    <t>Поступление сумм дебиторской задолженности прошлых лет.</t>
  </si>
  <si>
    <t>Рост налоговой базы по УСН; 
рост количества плательщиков налога 
на профессиональный доход.</t>
  </si>
  <si>
    <r>
      <t xml:space="preserve">Рост </t>
    </r>
    <r>
      <rPr>
        <b/>
        <sz val="11"/>
        <color theme="1"/>
        <rFont val="Times New Roman"/>
        <family val="1"/>
        <charset val="204"/>
      </rPr>
      <t>поступлений</t>
    </r>
    <r>
      <rPr>
        <sz val="11"/>
        <color theme="1"/>
        <rFont val="Times New Roman"/>
        <family val="1"/>
        <charset val="204"/>
      </rPr>
      <t xml:space="preserve"> платежей при пользовании недрами.</t>
    </r>
  </si>
  <si>
    <t>Приложение № 1</t>
  </si>
  <si>
    <t>Сведения о фактических поступлениях доходов по видам доходов в сравнении с первоначально утвержденным решением о бюджете значениями 
и с уточненными значениями с учетом внесенных изменений за 2024 год (по бюджету городского округа город Салават Республики Башкортостан)</t>
  </si>
  <si>
    <t>Ед. изм. рубль</t>
  </si>
  <si>
    <t xml:space="preserve">Увеличение норматива распределения 
в бюджет ГО г. Салават РБ по акцизам 
на нефтепродукты.
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</si>
  <si>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</si>
  <si>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</si>
  <si>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</si>
  <si>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Увеличение дифференцированного норматива отчислений в бюджет ГО от налога, взимаемого в связи с применением УСН, подлежащего зачислению в бюджет Республики Башкортостан, рост налогоплательщиков, применяющих УСН</t>
  </si>
  <si>
    <t>Отмена режима налогообложения и переход налогоплательщиков на другие системы налогообложения</t>
  </si>
  <si>
    <t>Рост налогоплательщиков, применяющих патентную систему налогообложения</t>
  </si>
  <si>
    <t>Налог на имущество физических лиц</t>
  </si>
  <si>
    <t>Увеличение налоговой базы</t>
  </si>
  <si>
    <t>Земельный налог</t>
  </si>
  <si>
    <t>Уменьшение налоговой базы, предоставление налоговых льгот</t>
  </si>
  <si>
    <t>Уменьшение  налоговой базы</t>
  </si>
  <si>
    <t>Погашение задолженности по налогу</t>
  </si>
  <si>
    <t>Уменьшение поступлений по арендной плате за земельные участки в связи с продажей земельных участков</t>
  </si>
  <si>
    <t>Рост поступлений доходов от реализации имущества, находящегося в муниципальной собственности.</t>
  </si>
  <si>
    <t>Уменьшение количества штрафных санкций</t>
  </si>
  <si>
    <t>увеличение софинансирования проектов развития общественной инфраструктуры, основанных на местных инициативах (в 2023 году было 21 проектов, в 2024 - 22), проектов местных инициатив, основанных на инициативах школьников и проектов в рамках региональной программы поддержки местных инициатив, основанных на развитии сети предуниверсариев, а так же прочим неналоговым доходам, в связи с возвратом денежных средств, оставшихся после расчетов с кредиторами и уплаты налогов МУП «Благоустройство» г. Салавата в следствии ликвидации вышеназванного МУП</t>
  </si>
  <si>
    <t>Возврат с учетом требований бюджетного законодательства  
из бюджета ГО г. Салават РБ остатков целевых межбюджетных трансфертов прошлых лет в бюджеты, из которых они были предоставлены.</t>
  </si>
  <si>
    <t>Увеличение объемов поступлений субвенций в соответствии с решениями, принятыми на региональном уровне в 2024 году.</t>
  </si>
  <si>
    <t xml:space="preserve">* Утвержденный план в соответствии с решением Совета городского округа город Салават Республики Башкортостан от 27 декабря 2023 года № 5-40/450 "О бюджете городского округа город Салават Республики Башкортостан на 2024 год и на плановый период 2025 и 2026 годов" 
</t>
  </si>
  <si>
    <t>** Уточненный план в соответствии с решением Совета городского округа город Салават Республики Башкортостан от 24 декабря 2024 года № 6-5/59 "О внесении изменений в решение Совета городского округа город Салават Республики Башкортостан от 27 декабря 2023 года № 5-40/450 "О бюджете городского округа город Салават Республики Башкортостан на 2024 год и на плановый период 2025 и 2026 годов"</t>
  </si>
  <si>
    <t xml:space="preserve">Заместитель главы Администрации - </t>
  </si>
  <si>
    <t>начальник Финансового управления</t>
  </si>
  <si>
    <t>Л.А. Киреева</t>
  </si>
  <si>
    <t>(подпись)</t>
  </si>
  <si>
    <t>(расшифровка подписи)</t>
  </si>
  <si>
    <t>Исп. Лещенко Е.В. 8(3476)35-60-14</t>
  </si>
  <si>
    <t>"21"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</si>
</sst>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" fontId="6" fillId="0" borderId="0" xfId="1" applyNumberFormat="1" applyFont="1" applyAlignment="1">
      <alignment wrapText="1"/>
    </xf>
    <xf numFmtId="0" fontId="6" fillId="0" borderId="0" xfId="1" applyFont="1"/>
    <xf numFmtId="0" fontId="8" fillId="0" borderId="0" xfId="0" applyFont="1" applyAlignment="1">
      <alignment wrapText="1"/>
    </xf>
    <xf numFmtId="0" fontId="8" fillId="0" borderId="0" xfId="0" applyFont="1"/>
    <xf numFmtId="4" fontId="8" fillId="0" borderId="0" xfId="1" applyNumberFormat="1" applyFont="1" applyAlignment="1">
      <alignment wrapText="1"/>
    </xf>
    <xf numFmtId="0" fontId="8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0" xfId="1" applyNumberFormat="1" applyFont="1"/>
    <xf numFmtId="164" fontId="8" fillId="0" borderId="0" xfId="0" applyNumberFormat="1" applyFont="1"/>
    <xf numFmtId="164" fontId="8" fillId="0" borderId="0" xfId="1" applyNumberFormat="1" applyFont="1"/>
    <xf numFmtId="164" fontId="6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/>
    </xf>
    <xf numFmtId="4" fontId="8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" fontId="8" fillId="3" borderId="0" xfId="0" applyNumberFormat="1" applyFont="1" applyFill="1" applyAlignment="1">
      <alignment horizontal="left" vertical="top" wrapText="1"/>
    </xf>
    <xf numFmtId="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shrinkToFit="1"/>
    </xf>
    <xf numFmtId="4" fontId="8" fillId="2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4" fontId="8" fillId="0" borderId="1" xfId="0" applyNumberFormat="1" applyFont="1" applyBorder="1" applyAlignment="1">
      <alignment horizontal="left" vertical="top" wrapText="1" shrinkToFit="1"/>
    </xf>
    <xf numFmtId="4" fontId="6" fillId="2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/>
    <xf numFmtId="4" fontId="6" fillId="0" borderId="0" xfId="1" applyNumberFormat="1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4" fontId="8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 vertical="top"/>
    </xf>
    <xf numFmtId="4" fontId="10" fillId="0" borderId="0" xfId="0" applyNumberFormat="1" applyFont="1" applyAlignment="1">
      <alignment horizontal="center" vertical="top"/>
    </xf>
    <xf numFmtId="0" fontId="8" fillId="0" borderId="0" xfId="0" applyFont="1" applyFill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56"/>
  <sheetViews>
    <sheetView tabSelected="1" view="pageBreakPreview" topLeftCell="A40" zoomScaleNormal="100" zoomScaleSheetLayoutView="100" workbookViewId="0">
      <selection activeCell="A53" sqref="A53"/>
    </sheetView>
  </sheetViews>
  <sheetFormatPr defaultRowHeight="15.75" x14ac:dyDescent="0.25"/>
  <cols>
    <col min="1" max="1" width="49.42578125" style="6" customWidth="1"/>
    <col min="2" max="2" width="20.42578125" style="14" customWidth="1"/>
    <col min="3" max="3" width="18.140625" style="19" customWidth="1"/>
    <col min="4" max="5" width="17.28515625" style="23" bestFit="1" customWidth="1"/>
    <col min="6" max="6" width="15.140625" style="23" customWidth="1"/>
    <col min="7" max="7" width="38.85546875" style="23" customWidth="1"/>
    <col min="8" max="8" width="15.140625" style="23" customWidth="1"/>
    <col min="9" max="9" width="36.7109375" style="23" customWidth="1"/>
    <col min="10" max="10" width="46" style="2" customWidth="1"/>
    <col min="11" max="11" width="9.140625" style="2"/>
  </cols>
  <sheetData>
    <row r="3" spans="1:11" x14ac:dyDescent="0.25">
      <c r="A3" s="4"/>
      <c r="B3" s="5"/>
      <c r="C3" s="18"/>
      <c r="D3" s="5"/>
      <c r="E3" s="5"/>
      <c r="F3" s="24"/>
      <c r="G3" s="24"/>
      <c r="I3" s="44" t="s">
        <v>51</v>
      </c>
    </row>
    <row r="4" spans="1:11" ht="30" customHeight="1" x14ac:dyDescent="0.25">
      <c r="A4" s="54" t="s">
        <v>52</v>
      </c>
      <c r="B4" s="54"/>
      <c r="C4" s="54"/>
      <c r="D4" s="54"/>
      <c r="E4" s="54"/>
      <c r="F4" s="54"/>
      <c r="G4" s="54"/>
      <c r="H4" s="54"/>
      <c r="I4" s="54"/>
    </row>
    <row r="5" spans="1:11" x14ac:dyDescent="0.25">
      <c r="B5" s="7"/>
      <c r="D5" s="7"/>
      <c r="E5" s="7"/>
      <c r="F5" s="7"/>
      <c r="G5" s="7"/>
      <c r="H5" s="7"/>
    </row>
    <row r="6" spans="1:11" x14ac:dyDescent="0.25">
      <c r="A6" s="8"/>
      <c r="B6" s="9"/>
      <c r="C6" s="20"/>
      <c r="D6" s="9"/>
      <c r="E6" s="9"/>
      <c r="F6" s="7"/>
      <c r="G6" s="7"/>
      <c r="I6" s="25" t="s">
        <v>53</v>
      </c>
    </row>
    <row r="7" spans="1:11" ht="60.75" customHeight="1" x14ac:dyDescent="0.25">
      <c r="A7" s="10" t="s">
        <v>27</v>
      </c>
      <c r="B7" s="11" t="s">
        <v>28</v>
      </c>
      <c r="C7" s="21" t="s">
        <v>38</v>
      </c>
      <c r="D7" s="12" t="s">
        <v>39</v>
      </c>
      <c r="E7" s="13" t="s">
        <v>34</v>
      </c>
      <c r="F7" s="12" t="s">
        <v>35</v>
      </c>
      <c r="G7" s="26" t="s">
        <v>42</v>
      </c>
      <c r="H7" s="12" t="s">
        <v>36</v>
      </c>
      <c r="I7" s="26" t="s">
        <v>40</v>
      </c>
    </row>
    <row r="8" spans="1:11" s="1" customFormat="1" x14ac:dyDescent="0.25">
      <c r="A8" s="16" t="s">
        <v>30</v>
      </c>
      <c r="B8" s="22" t="s">
        <v>32</v>
      </c>
      <c r="C8" s="43">
        <f>C9+C33</f>
        <v>3953822616.6199999</v>
      </c>
      <c r="D8" s="43">
        <f>D9+D33</f>
        <v>4399474281.9499998</v>
      </c>
      <c r="E8" s="43">
        <f>E9+E33</f>
        <v>4366867347.8800001</v>
      </c>
      <c r="F8" s="32">
        <f>E8/C8</f>
        <v>1.1040000000000001</v>
      </c>
      <c r="G8" s="38" t="s">
        <v>33</v>
      </c>
      <c r="H8" s="36">
        <f>E8/D8</f>
        <v>0.99299999999999999</v>
      </c>
      <c r="I8" s="39" t="s">
        <v>33</v>
      </c>
      <c r="J8" s="3"/>
      <c r="K8" s="3"/>
    </row>
    <row r="9" spans="1:11" s="1" customFormat="1" x14ac:dyDescent="0.25">
      <c r="A9" s="16" t="s">
        <v>0</v>
      </c>
      <c r="B9" s="17">
        <v>1000000000</v>
      </c>
      <c r="C9" s="43">
        <f>C10+C12+C14+C19+C23+C25+C27+C28+C29+C30+C31+C32+C26</f>
        <v>1564029043.29</v>
      </c>
      <c r="D9" s="43">
        <f t="shared" ref="D9:E9" si="0">D10+D12+D14+D19+D23+D25+D27+D28+D29+D30+D31+D32+D26</f>
        <v>1818824200.9200001</v>
      </c>
      <c r="E9" s="43">
        <f t="shared" si="0"/>
        <v>1814063009.1300001</v>
      </c>
      <c r="F9" s="32">
        <f t="shared" ref="F9" si="1">E9/C9</f>
        <v>1.1599999999999999</v>
      </c>
      <c r="G9" s="38" t="s">
        <v>33</v>
      </c>
      <c r="H9" s="36">
        <f t="shared" ref="H9:H38" si="2">E9/D9</f>
        <v>0.997</v>
      </c>
      <c r="I9" s="39" t="s">
        <v>33</v>
      </c>
      <c r="J9" s="3"/>
      <c r="K9" s="3"/>
    </row>
    <row r="10" spans="1:11" s="1" customFormat="1" x14ac:dyDescent="0.25">
      <c r="A10" s="16" t="s">
        <v>1</v>
      </c>
      <c r="B10" s="17">
        <v>1010000000</v>
      </c>
      <c r="C10" s="43">
        <f>C11</f>
        <v>834966000</v>
      </c>
      <c r="D10" s="43">
        <f t="shared" ref="D10:E10" si="3">D11</f>
        <v>899933276.13999999</v>
      </c>
      <c r="E10" s="43">
        <f t="shared" si="3"/>
        <v>916242019.37</v>
      </c>
      <c r="F10" s="33">
        <f t="shared" ref="F10:F25" si="4">IFERROR(E10/C10,"")</f>
        <v>1.097</v>
      </c>
      <c r="G10" s="38" t="s">
        <v>33</v>
      </c>
      <c r="H10" s="36">
        <f t="shared" si="2"/>
        <v>1.018</v>
      </c>
      <c r="I10" s="39" t="s">
        <v>33</v>
      </c>
      <c r="J10" s="3"/>
      <c r="K10" s="3"/>
    </row>
    <row r="11" spans="1:11" ht="30" x14ac:dyDescent="0.25">
      <c r="A11" s="27" t="s">
        <v>2</v>
      </c>
      <c r="B11" s="30">
        <v>1010200001</v>
      </c>
      <c r="C11" s="40">
        <v>834966000</v>
      </c>
      <c r="D11" s="40">
        <v>899933276.13999999</v>
      </c>
      <c r="E11" s="40">
        <v>916242019.37</v>
      </c>
      <c r="F11" s="34">
        <f>IFERROR(E11/C11,"")</f>
        <v>1.097</v>
      </c>
      <c r="G11" s="37" t="s">
        <v>43</v>
      </c>
      <c r="H11" s="34">
        <f>E11/D11</f>
        <v>1.018</v>
      </c>
      <c r="I11" s="41" t="s">
        <v>33</v>
      </c>
    </row>
    <row r="12" spans="1:11" s="1" customFormat="1" ht="51.75" customHeight="1" x14ac:dyDescent="0.25">
      <c r="A12" s="29" t="s">
        <v>3</v>
      </c>
      <c r="B12" s="31">
        <v>1030000000</v>
      </c>
      <c r="C12" s="39">
        <f>C13</f>
        <v>6818950</v>
      </c>
      <c r="D12" s="39">
        <f>D13</f>
        <v>7607000</v>
      </c>
      <c r="E12" s="39">
        <f>E13</f>
        <v>7122743.3899999997</v>
      </c>
      <c r="F12" s="35">
        <f>IFERROR(E12/C12,"")</f>
        <v>1.0449999999999999</v>
      </c>
      <c r="G12" s="39" t="s">
        <v>33</v>
      </c>
      <c r="H12" s="35">
        <f t="shared" si="2"/>
        <v>0.93600000000000005</v>
      </c>
      <c r="I12" s="39" t="s">
        <v>33</v>
      </c>
      <c r="J12" s="3"/>
      <c r="K12" s="3"/>
    </row>
    <row r="13" spans="1:11" ht="48.75" customHeight="1" x14ac:dyDescent="0.25">
      <c r="A13" s="27" t="s">
        <v>4</v>
      </c>
      <c r="B13" s="30">
        <v>1030200001</v>
      </c>
      <c r="C13" s="40">
        <v>6818950</v>
      </c>
      <c r="D13" s="40">
        <v>7607000</v>
      </c>
      <c r="E13" s="40">
        <v>7122743.3899999997</v>
      </c>
      <c r="F13" s="34">
        <f t="shared" si="4"/>
        <v>1.0449999999999999</v>
      </c>
      <c r="G13" s="37" t="s">
        <v>54</v>
      </c>
      <c r="H13" s="34">
        <f t="shared" si="2"/>
        <v>0.93600000000000005</v>
      </c>
      <c r="I13" s="37" t="s">
        <v>54</v>
      </c>
    </row>
    <row r="14" spans="1:11" s="1" customFormat="1" ht="45" x14ac:dyDescent="0.25">
      <c r="A14" s="29" t="s">
        <v>5</v>
      </c>
      <c r="B14" s="31">
        <v>1050000000</v>
      </c>
      <c r="C14" s="39">
        <f>SUM(C15:C18)</f>
        <v>172800000</v>
      </c>
      <c r="D14" s="39">
        <f t="shared" ref="D14:E14" si="5">SUM(D15:D18)</f>
        <v>262413753</v>
      </c>
      <c r="E14" s="39">
        <f t="shared" si="5"/>
        <v>243451568.47999999</v>
      </c>
      <c r="F14" s="35">
        <f>IFERROR(E14/C14,"")</f>
        <v>1.409</v>
      </c>
      <c r="G14" s="37" t="s">
        <v>49</v>
      </c>
      <c r="H14" s="35">
        <f t="shared" si="2"/>
        <v>0.92800000000000005</v>
      </c>
      <c r="I14" s="39" t="s">
        <v>33</v>
      </c>
      <c r="J14" s="3"/>
      <c r="K14" s="3"/>
    </row>
    <row r="15" spans="1:11" ht="110.25" customHeight="1" x14ac:dyDescent="0.25">
      <c r="A15" s="27" t="s">
        <v>6</v>
      </c>
      <c r="B15" s="30">
        <v>1050100000</v>
      </c>
      <c r="C15" s="40">
        <v>160200000</v>
      </c>
      <c r="D15" s="40">
        <v>241500000</v>
      </c>
      <c r="E15" s="40">
        <v>225032113.66</v>
      </c>
      <c r="F15" s="34">
        <f>IFERROR(E15/C15,"")</f>
        <v>1.405</v>
      </c>
      <c r="G15" s="37" t="s">
        <v>58</v>
      </c>
      <c r="H15" s="34">
        <f t="shared" si="2"/>
        <v>0.93200000000000005</v>
      </c>
      <c r="I15" s="41" t="s">
        <v>33</v>
      </c>
    </row>
    <row r="16" spans="1:11" ht="45" x14ac:dyDescent="0.25">
      <c r="A16" s="45" t="s">
        <v>55</v>
      </c>
      <c r="B16" s="46">
        <v>1050200002</v>
      </c>
      <c r="C16" s="40">
        <v>0</v>
      </c>
      <c r="D16" s="40">
        <v>100400</v>
      </c>
      <c r="E16" s="40">
        <v>85634.45</v>
      </c>
      <c r="F16" s="34" t="str">
        <f t="shared" si="4"/>
        <v/>
      </c>
      <c r="G16" s="37" t="s">
        <v>59</v>
      </c>
      <c r="H16" s="34">
        <f t="shared" si="2"/>
        <v>0.85299999999999998</v>
      </c>
      <c r="I16" s="41" t="s">
        <v>33</v>
      </c>
    </row>
    <row r="17" spans="1:11" x14ac:dyDescent="0.25">
      <c r="A17" s="45" t="s">
        <v>56</v>
      </c>
      <c r="B17" s="46">
        <v>1050300001</v>
      </c>
      <c r="C17" s="40">
        <v>0</v>
      </c>
      <c r="D17" s="40">
        <v>345803</v>
      </c>
      <c r="E17" s="40">
        <v>345803</v>
      </c>
      <c r="F17" s="34" t="str">
        <f t="shared" si="4"/>
        <v/>
      </c>
      <c r="G17" s="47" t="s">
        <v>33</v>
      </c>
      <c r="H17" s="34">
        <f t="shared" si="2"/>
        <v>1</v>
      </c>
      <c r="I17" s="41" t="s">
        <v>33</v>
      </c>
    </row>
    <row r="18" spans="1:11" ht="30" x14ac:dyDescent="0.25">
      <c r="A18" s="45" t="s">
        <v>57</v>
      </c>
      <c r="B18" s="46">
        <v>1050400002</v>
      </c>
      <c r="C18" s="40">
        <v>12600000</v>
      </c>
      <c r="D18" s="40">
        <v>20467550</v>
      </c>
      <c r="E18" s="40">
        <v>17988017.370000001</v>
      </c>
      <c r="F18" s="34">
        <f>IFERROR(E18/C18,"")</f>
        <v>1.4279999999999999</v>
      </c>
      <c r="G18" s="37" t="s">
        <v>60</v>
      </c>
      <c r="H18" s="34">
        <f t="shared" si="2"/>
        <v>0.879</v>
      </c>
      <c r="I18" s="41" t="s">
        <v>33</v>
      </c>
    </row>
    <row r="19" spans="1:11" s="1" customFormat="1" x14ac:dyDescent="0.25">
      <c r="A19" s="29" t="s">
        <v>7</v>
      </c>
      <c r="B19" s="31">
        <v>1060000000</v>
      </c>
      <c r="C19" s="39">
        <f>C20+C21+C22</f>
        <v>251315000</v>
      </c>
      <c r="D19" s="39">
        <f t="shared" ref="D19" si="6">D20+D21+D22</f>
        <v>229500000</v>
      </c>
      <c r="E19" s="39">
        <f>E20+E21+E22</f>
        <v>232127349.75</v>
      </c>
      <c r="F19" s="35">
        <f t="shared" si="4"/>
        <v>0.92400000000000004</v>
      </c>
      <c r="G19" s="38" t="s">
        <v>33</v>
      </c>
      <c r="H19" s="35">
        <f t="shared" si="2"/>
        <v>1.0109999999999999</v>
      </c>
      <c r="I19" s="38" t="s">
        <v>33</v>
      </c>
      <c r="J19" s="3"/>
      <c r="K19" s="3"/>
    </row>
    <row r="20" spans="1:11" s="48" customFormat="1" x14ac:dyDescent="0.25">
      <c r="A20" s="45" t="s">
        <v>61</v>
      </c>
      <c r="B20" s="46">
        <v>1060100000</v>
      </c>
      <c r="C20" s="40">
        <v>54149000</v>
      </c>
      <c r="D20" s="40">
        <v>49000000</v>
      </c>
      <c r="E20" s="40">
        <v>52124672.979999997</v>
      </c>
      <c r="F20" s="34">
        <f t="shared" si="4"/>
        <v>0.96299999999999997</v>
      </c>
      <c r="G20" s="41"/>
      <c r="H20" s="34"/>
      <c r="I20" s="41"/>
      <c r="J20" s="2"/>
      <c r="K20" s="2"/>
    </row>
    <row r="21" spans="1:11" x14ac:dyDescent="0.25">
      <c r="A21" s="27" t="s">
        <v>8</v>
      </c>
      <c r="B21" s="30">
        <v>1060200002</v>
      </c>
      <c r="C21" s="40">
        <v>57400000</v>
      </c>
      <c r="D21" s="40">
        <v>67000000</v>
      </c>
      <c r="E21" s="40">
        <v>66412315.68</v>
      </c>
      <c r="F21" s="34">
        <f t="shared" si="4"/>
        <v>1.157</v>
      </c>
      <c r="G21" s="37" t="s">
        <v>62</v>
      </c>
      <c r="H21" s="34">
        <f t="shared" si="2"/>
        <v>0.99099999999999999</v>
      </c>
      <c r="I21" s="37"/>
    </row>
    <row r="22" spans="1:11" ht="30" x14ac:dyDescent="0.25">
      <c r="A22" s="27" t="s">
        <v>63</v>
      </c>
      <c r="B22" s="30">
        <v>1060600002</v>
      </c>
      <c r="C22" s="40">
        <v>139766000</v>
      </c>
      <c r="D22" s="40">
        <v>113500000</v>
      </c>
      <c r="E22" s="40">
        <v>113590361.09</v>
      </c>
      <c r="F22" s="34">
        <f t="shared" si="4"/>
        <v>0.81299999999999994</v>
      </c>
      <c r="G22" s="49" t="s">
        <v>64</v>
      </c>
      <c r="H22" s="34">
        <f t="shared" si="2"/>
        <v>1.0009999999999999</v>
      </c>
      <c r="I22" s="40"/>
    </row>
    <row r="23" spans="1:11" s="1" customFormat="1" ht="42.75" x14ac:dyDescent="0.25">
      <c r="A23" s="29" t="s">
        <v>9</v>
      </c>
      <c r="B23" s="31">
        <v>1070000000</v>
      </c>
      <c r="C23" s="39">
        <f>C24</f>
        <v>177000</v>
      </c>
      <c r="D23" s="39">
        <f t="shared" ref="D23:E23" si="7">D24</f>
        <v>53000</v>
      </c>
      <c r="E23" s="39">
        <f t="shared" si="7"/>
        <v>78994</v>
      </c>
      <c r="F23" s="35">
        <f t="shared" si="4"/>
        <v>0.44600000000000001</v>
      </c>
      <c r="G23" s="38" t="s">
        <v>33</v>
      </c>
      <c r="H23" s="35">
        <f t="shared" si="2"/>
        <v>1.49</v>
      </c>
      <c r="I23" s="38" t="s">
        <v>33</v>
      </c>
      <c r="J23" s="3"/>
      <c r="K23" s="3"/>
    </row>
    <row r="24" spans="1:11" x14ac:dyDescent="0.25">
      <c r="A24" s="27" t="s">
        <v>10</v>
      </c>
      <c r="B24" s="30">
        <v>1070100001</v>
      </c>
      <c r="C24" s="40">
        <v>177000</v>
      </c>
      <c r="D24" s="40">
        <v>53000</v>
      </c>
      <c r="E24" s="40">
        <v>78994</v>
      </c>
      <c r="F24" s="34">
        <f t="shared" si="4"/>
        <v>0.44600000000000001</v>
      </c>
      <c r="G24" s="37" t="s">
        <v>65</v>
      </c>
      <c r="H24" s="34">
        <f>E24/D24</f>
        <v>1.49</v>
      </c>
      <c r="I24" s="37" t="s">
        <v>66</v>
      </c>
    </row>
    <row r="25" spans="1:11" s="1" customFormat="1" ht="30" x14ac:dyDescent="0.25">
      <c r="A25" s="29" t="s">
        <v>11</v>
      </c>
      <c r="B25" s="31">
        <v>1080000000</v>
      </c>
      <c r="C25" s="39">
        <v>21020000</v>
      </c>
      <c r="D25" s="39">
        <v>27005000</v>
      </c>
      <c r="E25" s="39">
        <v>29364199.809999999</v>
      </c>
      <c r="F25" s="35">
        <f t="shared" si="4"/>
        <v>1.397</v>
      </c>
      <c r="G25" s="37" t="s">
        <v>44</v>
      </c>
      <c r="H25" s="34">
        <f t="shared" si="2"/>
        <v>1.087</v>
      </c>
      <c r="I25" s="37" t="s">
        <v>44</v>
      </c>
      <c r="J25" s="3"/>
      <c r="K25" s="3"/>
    </row>
    <row r="26" spans="1:11" s="1" customFormat="1" ht="42.75" x14ac:dyDescent="0.25">
      <c r="A26" s="29" t="s">
        <v>37</v>
      </c>
      <c r="B26" s="31">
        <v>1090000000</v>
      </c>
      <c r="C26" s="39">
        <v>0</v>
      </c>
      <c r="D26" s="39">
        <v>0</v>
      </c>
      <c r="E26" s="39">
        <v>-38.33</v>
      </c>
      <c r="F26" s="35" t="str">
        <f>IFERROR(E26/C26,"")</f>
        <v/>
      </c>
      <c r="G26" s="38" t="s">
        <v>33</v>
      </c>
      <c r="H26" s="35"/>
      <c r="I26" s="38" t="s">
        <v>33</v>
      </c>
      <c r="J26" s="3"/>
      <c r="K26" s="3"/>
    </row>
    <row r="27" spans="1:11" s="1" customFormat="1" ht="57" x14ac:dyDescent="0.25">
      <c r="A27" s="29" t="s">
        <v>12</v>
      </c>
      <c r="B27" s="31">
        <v>1110000000</v>
      </c>
      <c r="C27" s="39">
        <v>157125050</v>
      </c>
      <c r="D27" s="39">
        <v>145085000</v>
      </c>
      <c r="E27" s="39">
        <v>140978846.31999999</v>
      </c>
      <c r="F27" s="35">
        <f t="shared" ref="F27:F42" si="8">IFERROR(E27/C27,"")</f>
        <v>0.89700000000000002</v>
      </c>
      <c r="G27" s="37" t="s">
        <v>67</v>
      </c>
      <c r="H27" s="35">
        <f t="shared" si="2"/>
        <v>0.97199999999999998</v>
      </c>
      <c r="I27" s="37"/>
      <c r="J27" s="3"/>
      <c r="K27" s="3"/>
    </row>
    <row r="28" spans="1:11" s="1" customFormat="1" ht="53.25" customHeight="1" x14ac:dyDescent="0.25">
      <c r="A28" s="29" t="s">
        <v>13</v>
      </c>
      <c r="B28" s="31">
        <v>1120000000</v>
      </c>
      <c r="C28" s="39">
        <v>4001000</v>
      </c>
      <c r="D28" s="39">
        <v>7282200</v>
      </c>
      <c r="E28" s="39">
        <v>6886687.1699999999</v>
      </c>
      <c r="F28" s="35">
        <f t="shared" si="8"/>
        <v>1.7210000000000001</v>
      </c>
      <c r="G28" s="37" t="s">
        <v>50</v>
      </c>
      <c r="H28" s="35">
        <f t="shared" si="2"/>
        <v>0.94599999999999995</v>
      </c>
      <c r="I28" s="37" t="s">
        <v>50</v>
      </c>
      <c r="J28" s="3"/>
      <c r="K28" s="3"/>
    </row>
    <row r="29" spans="1:11" s="1" customFormat="1" ht="44.25" customHeight="1" x14ac:dyDescent="0.25">
      <c r="A29" s="29" t="s">
        <v>14</v>
      </c>
      <c r="B29" s="31">
        <v>1130000000</v>
      </c>
      <c r="C29" s="39">
        <v>5125000</v>
      </c>
      <c r="D29" s="39">
        <v>10110950.199999999</v>
      </c>
      <c r="E29" s="39">
        <v>10135919.82</v>
      </c>
      <c r="F29" s="35">
        <f t="shared" si="8"/>
        <v>1.978</v>
      </c>
      <c r="G29" s="37" t="s">
        <v>48</v>
      </c>
      <c r="H29" s="35">
        <f t="shared" si="2"/>
        <v>1.002</v>
      </c>
      <c r="I29" s="37"/>
      <c r="J29" s="3"/>
      <c r="K29" s="3"/>
    </row>
    <row r="30" spans="1:11" s="1" customFormat="1" ht="45" x14ac:dyDescent="0.25">
      <c r="A30" s="29" t="s">
        <v>15</v>
      </c>
      <c r="B30" s="31">
        <v>1140000000</v>
      </c>
      <c r="C30" s="39">
        <v>97914900</v>
      </c>
      <c r="D30" s="39">
        <v>218775622</v>
      </c>
      <c r="E30" s="39">
        <v>215433100.27000001</v>
      </c>
      <c r="F30" s="35">
        <f t="shared" si="8"/>
        <v>2.2000000000000002</v>
      </c>
      <c r="G30" s="37" t="s">
        <v>68</v>
      </c>
      <c r="H30" s="36">
        <f t="shared" si="2"/>
        <v>0.98499999999999999</v>
      </c>
      <c r="I30" s="37"/>
      <c r="J30" s="42"/>
      <c r="K30" s="3"/>
    </row>
    <row r="31" spans="1:11" s="1" customFormat="1" ht="30" x14ac:dyDescent="0.25">
      <c r="A31" s="29" t="s">
        <v>16</v>
      </c>
      <c r="B31" s="31">
        <v>1160000000</v>
      </c>
      <c r="C31" s="39">
        <v>5401143.29</v>
      </c>
      <c r="D31" s="39">
        <v>4592876.29</v>
      </c>
      <c r="E31" s="39">
        <v>4518618.2699999996</v>
      </c>
      <c r="F31" s="35">
        <f t="shared" si="8"/>
        <v>0.83699999999999997</v>
      </c>
      <c r="G31" s="37" t="s">
        <v>69</v>
      </c>
      <c r="H31" s="35">
        <f t="shared" si="2"/>
        <v>0.98399999999999999</v>
      </c>
      <c r="I31" s="37"/>
      <c r="J31" s="3"/>
      <c r="K31" s="3"/>
    </row>
    <row r="32" spans="1:11" s="1" customFormat="1" ht="270" x14ac:dyDescent="0.25">
      <c r="A32" s="29" t="s">
        <v>17</v>
      </c>
      <c r="B32" s="31">
        <v>1170000000</v>
      </c>
      <c r="C32" s="39">
        <v>7365000</v>
      </c>
      <c r="D32" s="39">
        <v>6465523.29</v>
      </c>
      <c r="E32" s="39">
        <v>7723000.8099999996</v>
      </c>
      <c r="F32" s="35">
        <f t="shared" si="8"/>
        <v>1.0489999999999999</v>
      </c>
      <c r="G32" s="37"/>
      <c r="H32" s="35">
        <f t="shared" si="2"/>
        <v>1.194</v>
      </c>
      <c r="I32" s="37" t="s">
        <v>70</v>
      </c>
      <c r="J32" s="3"/>
      <c r="K32" s="3"/>
    </row>
    <row r="33" spans="1:11" s="1" customFormat="1" x14ac:dyDescent="0.25">
      <c r="A33" s="29" t="s">
        <v>18</v>
      </c>
      <c r="B33" s="31">
        <v>2000000000</v>
      </c>
      <c r="C33" s="39">
        <f>C34+C39+C40+C41+C42</f>
        <v>2389793573.3299999</v>
      </c>
      <c r="D33" s="39">
        <f t="shared" ref="D33:E33" si="9">D34+D39+D40+D41+D42</f>
        <v>2580650081.0300002</v>
      </c>
      <c r="E33" s="39">
        <f t="shared" si="9"/>
        <v>2552804338.75</v>
      </c>
      <c r="F33" s="35">
        <f t="shared" si="8"/>
        <v>1.0680000000000001</v>
      </c>
      <c r="G33" s="39" t="s">
        <v>33</v>
      </c>
      <c r="H33" s="35">
        <f t="shared" si="2"/>
        <v>0.98899999999999999</v>
      </c>
      <c r="I33" s="39" t="s">
        <v>33</v>
      </c>
      <c r="J33" s="3"/>
      <c r="K33" s="3"/>
    </row>
    <row r="34" spans="1:11" s="1" customFormat="1" ht="42.75" x14ac:dyDescent="0.25">
      <c r="A34" s="29" t="s">
        <v>19</v>
      </c>
      <c r="B34" s="31">
        <v>2020000000</v>
      </c>
      <c r="C34" s="39">
        <f>C35+C36+C37+C38</f>
        <v>2389793573.3299999</v>
      </c>
      <c r="D34" s="39">
        <f>D35+D36+D37+D38</f>
        <v>2580650081.0300002</v>
      </c>
      <c r="E34" s="39">
        <f>E35+E36+E37+E38</f>
        <v>2560211677.21</v>
      </c>
      <c r="F34" s="35">
        <f t="shared" si="8"/>
        <v>1.071</v>
      </c>
      <c r="G34" s="39" t="s">
        <v>33</v>
      </c>
      <c r="H34" s="35">
        <f t="shared" si="2"/>
        <v>0.99199999999999999</v>
      </c>
      <c r="I34" s="39" t="s">
        <v>33</v>
      </c>
      <c r="J34" s="3"/>
      <c r="K34" s="3"/>
    </row>
    <row r="35" spans="1:11" ht="30" x14ac:dyDescent="0.25">
      <c r="A35" s="27" t="s">
        <v>20</v>
      </c>
      <c r="B35" s="30">
        <v>2021000000</v>
      </c>
      <c r="C35" s="40">
        <v>159094156.71000001</v>
      </c>
      <c r="D35" s="40">
        <v>165289026.71000001</v>
      </c>
      <c r="E35" s="40">
        <v>165289026.71000001</v>
      </c>
      <c r="F35" s="34">
        <f t="shared" si="8"/>
        <v>1.0389999999999999</v>
      </c>
      <c r="G35" s="40" t="s">
        <v>33</v>
      </c>
      <c r="H35" s="34">
        <f t="shared" si="2"/>
        <v>1</v>
      </c>
      <c r="I35" s="40" t="s">
        <v>33</v>
      </c>
    </row>
    <row r="36" spans="1:11" ht="30" x14ac:dyDescent="0.25">
      <c r="A36" s="27" t="s">
        <v>21</v>
      </c>
      <c r="B36" s="30">
        <v>2022000000</v>
      </c>
      <c r="C36" s="40">
        <v>601076225.74000001</v>
      </c>
      <c r="D36" s="40">
        <v>665982041.88</v>
      </c>
      <c r="E36" s="40">
        <v>650717398.32000005</v>
      </c>
      <c r="F36" s="34">
        <f t="shared" si="8"/>
        <v>1.083</v>
      </c>
      <c r="G36" s="41" t="s">
        <v>33</v>
      </c>
      <c r="H36" s="34">
        <f t="shared" si="2"/>
        <v>0.97699999999999998</v>
      </c>
      <c r="I36" s="40" t="s">
        <v>33</v>
      </c>
    </row>
    <row r="37" spans="1:11" ht="60" x14ac:dyDescent="0.25">
      <c r="A37" s="27" t="s">
        <v>22</v>
      </c>
      <c r="B37" s="30">
        <v>2023000000</v>
      </c>
      <c r="C37" s="40">
        <v>1446161264.01</v>
      </c>
      <c r="D37" s="40">
        <v>1561631942.1900001</v>
      </c>
      <c r="E37" s="40">
        <v>1557061815.4200001</v>
      </c>
      <c r="F37" s="34">
        <f t="shared" si="8"/>
        <v>1.077</v>
      </c>
      <c r="G37" s="37" t="s">
        <v>72</v>
      </c>
      <c r="H37" s="34">
        <f t="shared" si="2"/>
        <v>0.997</v>
      </c>
      <c r="I37" s="40" t="s">
        <v>33</v>
      </c>
    </row>
    <row r="38" spans="1:11" ht="175.5" customHeight="1" x14ac:dyDescent="0.25">
      <c r="A38" s="27" t="s">
        <v>23</v>
      </c>
      <c r="B38" s="30">
        <v>2024000000</v>
      </c>
      <c r="C38" s="40">
        <v>183461926.87</v>
      </c>
      <c r="D38" s="40">
        <v>187747070.25</v>
      </c>
      <c r="E38" s="40">
        <v>187143436.75999999</v>
      </c>
      <c r="F38" s="34">
        <f t="shared" si="8"/>
        <v>1.02</v>
      </c>
      <c r="G38" s="37" t="s">
        <v>47</v>
      </c>
      <c r="H38" s="34">
        <f t="shared" si="2"/>
        <v>0.997</v>
      </c>
      <c r="I38" s="40" t="s">
        <v>33</v>
      </c>
    </row>
    <row r="39" spans="1:11" s="1" customFormat="1" ht="42.75" x14ac:dyDescent="0.25">
      <c r="A39" s="29" t="s">
        <v>24</v>
      </c>
      <c r="B39" s="31">
        <v>2030000000</v>
      </c>
      <c r="C39" s="39">
        <v>0</v>
      </c>
      <c r="D39" s="39">
        <v>0</v>
      </c>
      <c r="E39" s="39">
        <v>0</v>
      </c>
      <c r="F39" s="35" t="str">
        <f t="shared" si="8"/>
        <v/>
      </c>
      <c r="G39" s="50" t="s">
        <v>33</v>
      </c>
      <c r="H39" s="35"/>
      <c r="I39" s="50" t="s">
        <v>33</v>
      </c>
      <c r="J39" s="3"/>
      <c r="K39" s="3"/>
    </row>
    <row r="40" spans="1:11" s="1" customFormat="1" ht="51" customHeight="1" x14ac:dyDescent="0.25">
      <c r="A40" s="29" t="s">
        <v>25</v>
      </c>
      <c r="B40" s="31">
        <v>2070000000</v>
      </c>
      <c r="C40" s="39">
        <v>0</v>
      </c>
      <c r="D40" s="39">
        <v>0</v>
      </c>
      <c r="E40" s="39">
        <v>0</v>
      </c>
      <c r="F40" s="35" t="str">
        <f t="shared" si="8"/>
        <v/>
      </c>
      <c r="G40" s="50" t="s">
        <v>33</v>
      </c>
      <c r="H40" s="35"/>
      <c r="I40" s="38" t="s">
        <v>33</v>
      </c>
      <c r="J40" s="3"/>
      <c r="K40" s="3"/>
    </row>
    <row r="41" spans="1:11" s="1" customFormat="1" ht="108.75" customHeight="1" x14ac:dyDescent="0.25">
      <c r="A41" s="28" t="s">
        <v>31</v>
      </c>
      <c r="B41" s="31">
        <v>2180000000</v>
      </c>
      <c r="C41" s="39">
        <v>0</v>
      </c>
      <c r="D41" s="39">
        <v>0</v>
      </c>
      <c r="E41" s="39">
        <v>4968</v>
      </c>
      <c r="F41" s="35" t="str">
        <f t="shared" si="8"/>
        <v/>
      </c>
      <c r="G41" s="37" t="s">
        <v>45</v>
      </c>
      <c r="H41" s="35"/>
      <c r="I41" s="37" t="s">
        <v>46</v>
      </c>
      <c r="J41" s="3"/>
      <c r="K41" s="3"/>
    </row>
    <row r="42" spans="1:11" s="1" customFormat="1" ht="89.25" customHeight="1" x14ac:dyDescent="0.25">
      <c r="A42" s="29" t="s">
        <v>26</v>
      </c>
      <c r="B42" s="31">
        <v>2190000000</v>
      </c>
      <c r="C42" s="39">
        <v>0</v>
      </c>
      <c r="D42" s="39">
        <v>0</v>
      </c>
      <c r="E42" s="39">
        <v>-7412306.46</v>
      </c>
      <c r="F42" s="35" t="str">
        <f t="shared" si="8"/>
        <v/>
      </c>
      <c r="G42" s="37" t="s">
        <v>71</v>
      </c>
      <c r="H42" s="35"/>
      <c r="I42" s="37" t="s">
        <v>71</v>
      </c>
      <c r="J42" s="3"/>
      <c r="K42" s="3"/>
    </row>
    <row r="43" spans="1:11" x14ac:dyDescent="0.25">
      <c r="A43" s="15" t="s">
        <v>29</v>
      </c>
    </row>
    <row r="44" spans="1:11" x14ac:dyDescent="0.25">
      <c r="A44" s="55" t="s">
        <v>73</v>
      </c>
      <c r="B44" s="55"/>
      <c r="C44" s="55"/>
      <c r="D44" s="55"/>
      <c r="E44" s="55"/>
      <c r="F44" s="55"/>
      <c r="G44" s="55"/>
      <c r="H44" s="55"/>
      <c r="I44" s="55"/>
    </row>
    <row r="45" spans="1:11" ht="27.75" customHeight="1" x14ac:dyDescent="0.25">
      <c r="A45" s="55" t="s">
        <v>74</v>
      </c>
      <c r="B45" s="55"/>
      <c r="C45" s="55"/>
      <c r="D45" s="55"/>
      <c r="E45" s="55"/>
      <c r="F45" s="55"/>
      <c r="G45" s="55"/>
      <c r="H45" s="55"/>
      <c r="I45" s="55"/>
    </row>
    <row r="46" spans="1:11" ht="17.25" customHeight="1" x14ac:dyDescent="0.25">
      <c r="A46" s="51" t="s">
        <v>41</v>
      </c>
    </row>
    <row r="49" spans="1:5" x14ac:dyDescent="0.25">
      <c r="A49" s="6" t="s">
        <v>75</v>
      </c>
    </row>
    <row r="50" spans="1:5" x14ac:dyDescent="0.25">
      <c r="A50" s="6" t="s">
        <v>76</v>
      </c>
      <c r="B50" s="52"/>
      <c r="C50" s="53"/>
      <c r="D50" s="56" t="s">
        <v>77</v>
      </c>
      <c r="E50" s="56"/>
    </row>
    <row r="51" spans="1:5" x14ac:dyDescent="0.25">
      <c r="B51" s="57" t="s">
        <v>78</v>
      </c>
      <c r="C51" s="57"/>
      <c r="D51" s="58" t="s">
        <v>79</v>
      </c>
      <c r="E51" s="58"/>
    </row>
    <row r="53" spans="1:5" x14ac:dyDescent="0.25">
      <c r="A53" s="59" t="s">
        <v>81</v>
      </c>
    </row>
    <row r="55" spans="1:5" ht="30" customHeight="1" x14ac:dyDescent="0.25"/>
    <row r="56" spans="1:5" x14ac:dyDescent="0.25">
      <c r="A56" s="6" t="s">
        <v>80</v>
      </c>
    </row>
  </sheetData>
  <mergeCells count="6">
    <mergeCell ref="A4:I4"/>
    <mergeCell ref="A45:I45"/>
    <mergeCell ref="A44:I44"/>
    <mergeCell ref="D50:E50"/>
    <mergeCell ref="B51:C51"/>
    <mergeCell ref="D51:E51"/>
  </mergeCells>
  <pageMargins left="0.98425196850393704" right="0.39370078740157483" top="0.39370078740157483" bottom="0.39370078740157483" header="0.31496062992125984" footer="0.31496062992125984"/>
  <pageSetup paperSize="9" scale="57" fitToHeight="0" orientation="landscape" r:id="rId1"/>
  <headerFooter differentFirst="1">
    <oddFooter>&amp;C&amp;"Times New Roman,обычный"&amp;P</oddFooter>
  </headerFooter>
  <rowBreaks count="1" manualBreakCount="1">
    <brk id="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ГО</vt:lpstr>
      <vt:lpstr>'Доходы ГО'!Заголовки_для_печати</vt:lpstr>
      <vt:lpstr>'Доходы ГО'!Область_печати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2025-03-25T03:50:34Z</dcterms:modified>
</cp:coreProperties>
</file>