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O:\Исполнение бюджета 2025\Бюджет города.  Отчет  за 2024 г\3 Иные материалы за 2024\"/>
    </mc:Choice>
  </mc:AlternateContent>
  <xr:revisionPtr revIDLastSave="0" documentId="13_ncr:1_{8FED7322-021C-4927-B218-6D25058FC85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Расходы ГО" sheetId="9" r:id="rId1"/>
  </sheets>
  <calcPr calcId="191029" fullPrecision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2" i="9" l="1"/>
  <c r="H48" i="9"/>
  <c r="F48" i="9"/>
  <c r="D47" i="9" l="1"/>
  <c r="E47" i="9"/>
  <c r="C47" i="9"/>
  <c r="C7" i="9"/>
  <c r="C42" i="9"/>
  <c r="C38" i="9"/>
  <c r="C35" i="9"/>
  <c r="C28" i="9"/>
  <c r="C21" i="9"/>
  <c r="C16" i="9"/>
  <c r="D38" i="9"/>
  <c r="E38" i="9"/>
  <c r="D35" i="9"/>
  <c r="E35" i="9"/>
  <c r="D28" i="9"/>
  <c r="E28" i="9"/>
  <c r="D26" i="9"/>
  <c r="E26" i="9"/>
  <c r="C26" i="9"/>
  <c r="D16" i="9" l="1"/>
  <c r="E16" i="9"/>
  <c r="D21" i="9"/>
  <c r="E21" i="9"/>
  <c r="D14" i="9"/>
  <c r="E14" i="9"/>
  <c r="C14" i="9"/>
  <c r="D7" i="9"/>
  <c r="E7" i="9"/>
  <c r="F14" i="9" l="1"/>
  <c r="H7" i="9"/>
  <c r="H51" i="9"/>
  <c r="F51" i="9"/>
  <c r="E50" i="9"/>
  <c r="D50" i="9"/>
  <c r="C50" i="9"/>
  <c r="C6" i="9" s="1"/>
  <c r="H49" i="9"/>
  <c r="F49" i="9"/>
  <c r="H46" i="9"/>
  <c r="F46" i="9"/>
  <c r="H45" i="9"/>
  <c r="F45" i="9"/>
  <c r="H44" i="9"/>
  <c r="F44" i="9"/>
  <c r="H43" i="9"/>
  <c r="F43" i="9"/>
  <c r="E42" i="9"/>
  <c r="E6" i="9" s="1"/>
  <c r="D42" i="9"/>
  <c r="D6" i="9" s="1"/>
  <c r="H41" i="9"/>
  <c r="F41" i="9"/>
  <c r="H40" i="9"/>
  <c r="F40" i="9"/>
  <c r="H39" i="9"/>
  <c r="F39" i="9"/>
  <c r="H37" i="9"/>
  <c r="F37" i="9"/>
  <c r="H36" i="9"/>
  <c r="F36" i="9"/>
  <c r="H34" i="9"/>
  <c r="F34" i="9"/>
  <c r="H33" i="9"/>
  <c r="F33" i="9"/>
  <c r="H32" i="9"/>
  <c r="F32" i="9"/>
  <c r="H31" i="9"/>
  <c r="F31" i="9"/>
  <c r="H30" i="9"/>
  <c r="F30" i="9"/>
  <c r="H29" i="9"/>
  <c r="F29" i="9"/>
  <c r="H27" i="9"/>
  <c r="F27" i="9"/>
  <c r="H25" i="9"/>
  <c r="F25" i="9"/>
  <c r="H24" i="9"/>
  <c r="F24" i="9"/>
  <c r="H23" i="9"/>
  <c r="F23" i="9"/>
  <c r="H22" i="9"/>
  <c r="F22" i="9"/>
  <c r="H20" i="9"/>
  <c r="F20" i="9"/>
  <c r="H19" i="9"/>
  <c r="F19" i="9"/>
  <c r="H18" i="9"/>
  <c r="F18" i="9"/>
  <c r="H17" i="9"/>
  <c r="F17" i="9"/>
  <c r="H15" i="9"/>
  <c r="F15" i="9"/>
  <c r="H13" i="9"/>
  <c r="F13" i="9"/>
  <c r="F12" i="9"/>
  <c r="H11" i="9"/>
  <c r="F11" i="9"/>
  <c r="H10" i="9"/>
  <c r="F10" i="9"/>
  <c r="H9" i="9"/>
  <c r="F9" i="9"/>
  <c r="H8" i="9"/>
  <c r="F8" i="9"/>
  <c r="H50" i="9" l="1"/>
  <c r="F50" i="9"/>
  <c r="F7" i="9"/>
  <c r="F16" i="9"/>
  <c r="H16" i="9"/>
  <c r="H38" i="9"/>
  <c r="H47" i="9"/>
  <c r="F42" i="9"/>
  <c r="H42" i="9"/>
  <c r="F47" i="9"/>
  <c r="H26" i="9"/>
  <c r="H35" i="9"/>
  <c r="F38" i="9"/>
  <c r="H14" i="9"/>
  <c r="H21" i="9"/>
  <c r="F28" i="9"/>
  <c r="F21" i="9"/>
  <c r="F26" i="9"/>
  <c r="H28" i="9"/>
  <c r="F35" i="9"/>
  <c r="H6" i="9" l="1"/>
  <c r="F6" i="9"/>
</calcChain>
</file>

<file path=xl/sharedStrings.xml><?xml version="1.0" encoding="utf-8"?>
<sst xmlns="http://schemas.openxmlformats.org/spreadsheetml/2006/main" count="206" uniqueCount="140">
  <si>
    <t>Наименование показателя</t>
  </si>
  <si>
    <t>КБК</t>
  </si>
  <si>
    <t>Х</t>
  </si>
  <si>
    <t>Примечание</t>
  </si>
  <si>
    <t xml:space="preserve">   Приложение № 2 </t>
  </si>
  <si>
    <t>ВСЕГО РАСХОДОВ</t>
  </si>
  <si>
    <t>ОБЩЕГОСУДАРСТВЕННЫЕ ВОПРОСЫ</t>
  </si>
  <si>
    <t>0100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</si>
  <si>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</si>
  <si>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0103</t>
  </si>
  <si>
    <t>Функционирование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</si>
  <si>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0104</t>
  </si>
  <si>
    <t>Судебная система</t>
  </si>
  <si>
    <t>0105</t>
  </si>
  <si>
    <t>Обеспечение проведения выборов и референдумов</t>
  </si>
  <si>
    <t>0107</t>
  </si>
  <si>
    <t>Резервные фонды</t>
  </si>
  <si>
    <t>0111</t>
  </si>
  <si>
    <t>Другие общегосударственные вопросы</t>
  </si>
  <si>
    <t>0113</t>
  </si>
  <si>
    <t>НАЦИОНАЛЬНАЯ БЕЗОПАСНОСТЬ И ПРАВООХРАНИТЕЛЬНАЯ ДЕЯТЕЛЬНОСТЬ</t>
  </si>
  <si>
    <t>0300</t>
  </si>
  <si>
    <t>НАЦИОНАЛЬНАЯ ЭКОНОМИКА</t>
  </si>
  <si>
    <t>0400</t>
  </si>
  <si>
    <t>Сельское хозяйство и рыболовство</t>
  </si>
  <si>
    <t>0405</t>
  </si>
  <si>
    <t>Транспорт</t>
  </si>
  <si>
    <t>0408</t>
  </si>
  <si>
    <t>Дорожное хозяйство (дорожные фонды)</t>
  </si>
  <si>
    <t>0409</t>
  </si>
  <si>
    <t>Другие вопросы в области национальной экономики</t>
  </si>
  <si>
    <t>0412</t>
  </si>
  <si>
    <t>ЖИЛИЩНО-КОММУНАЛЬНОЕ ХОЗЯЙСТВО</t>
  </si>
  <si>
    <t>0500</t>
  </si>
  <si>
    <t>Жилищное хозяйство</t>
  </si>
  <si>
    <t>0501</t>
  </si>
  <si>
    <t>Коммунальное хозяйство</t>
  </si>
  <si>
    <t>0502</t>
  </si>
  <si>
    <t>Благоустройство</t>
  </si>
  <si>
    <t>0503</t>
  </si>
  <si>
    <t>Другие вопросы в области жилищно-коммунального хозяйства</t>
  </si>
  <si>
    <t>0505</t>
  </si>
  <si>
    <t>ОХРАНА ОКРУЖАЮЩЕЙ СРЕДЫ</t>
  </si>
  <si>
    <t>0600</t>
  </si>
  <si>
    <t>ОБРАЗОВАНИЕ</t>
  </si>
  <si>
    <t>0700</t>
  </si>
  <si>
    <t>Дошкольное образование</t>
  </si>
  <si>
    <t>0701</t>
  </si>
  <si>
    <t>Общее образование</t>
  </si>
  <si>
    <t>0702</t>
  </si>
  <si>
    <t>Дополнительное образование детей</t>
  </si>
  <si>
    <t>0703</t>
  </si>
  <si>
    <t>Профессиональная подготовка, переподготовка и повышение квалификации</t>
  </si>
  <si>
    <t>0705</t>
  </si>
  <si>
    <t>Молодежная политика</t>
  </si>
  <si>
    <t>0707</t>
  </si>
  <si>
    <t>Другие вопросы в области образования</t>
  </si>
  <si>
    <t>0709</t>
  </si>
  <si>
    <t>КУЛЬТУРА, КИНЕМАТОГРАФИЯ</t>
  </si>
  <si>
    <t>0800</t>
  </si>
  <si>
    <t>Культура</t>
  </si>
  <si>
    <t>0801</t>
  </si>
  <si>
    <t>Другие вопросы в области культуры, кинематографии</t>
  </si>
  <si>
    <t>0804</t>
  </si>
  <si>
    <t>СОЦИАЛЬНАЯ ПОЛИТИКА</t>
  </si>
  <si>
    <t>1000</t>
  </si>
  <si>
    <t>Пенсионное обеспечение</t>
  </si>
  <si>
    <t>1001</t>
  </si>
  <si>
    <t>Социальное обеспечение населения</t>
  </si>
  <si>
    <t>1003</t>
  </si>
  <si>
    <t>Охрана семьи и детства</t>
  </si>
  <si>
    <t>1004</t>
  </si>
  <si>
    <t>ФИЗИЧЕСКАЯ КУЛЬТУРА И СПОРТ</t>
  </si>
  <si>
    <t>1100</t>
  </si>
  <si>
    <t>Физическая культура</t>
  </si>
  <si>
    <t>1101</t>
  </si>
  <si>
    <t>Массовый спорт</t>
  </si>
  <si>
    <t>1102</t>
  </si>
  <si>
    <t>Спорт высших достижений</t>
  </si>
  <si>
    <t>1103</t>
  </si>
  <si>
    <t>Другие вопросы в области физической культуры и спорта</t>
  </si>
  <si>
    <t>1105</t>
  </si>
  <si>
    <t>СРЕДСТВА МАССОВОЙ ИНФОРМАЦИИ</t>
  </si>
  <si>
    <t>1200</t>
  </si>
  <si>
    <t>Телевидение и радиовещание</t>
  </si>
  <si>
    <t>1201</t>
  </si>
  <si>
    <t>Периодическая печать и издательства</t>
  </si>
  <si>
    <t>1202</t>
  </si>
  <si>
    <t>1300</t>
  </si>
  <si>
    <t>1301</t>
  </si>
  <si>
    <t>ОБСЛУЖИВАНИЕ ГОСУДАРСТВЕННОГО (МУНИЦИПАЛЬНОГО) ДОЛГА</t>
  </si>
  <si>
    <t>Обслуживание государственного (муниципального) внутреннего долга</t>
  </si>
  <si>
    <t>(подпись)</t>
  </si>
  <si>
    <t>(расшифровка)</t>
  </si>
  <si>
    <t>Другие вопросы в области охраны окружающей среды</t>
  </si>
  <si>
    <t>0605</t>
  </si>
  <si>
    <t>Перераспределены зарезервированные в составе бюджетных ассигнований средств бюджета городского округа по отдельным направлениям расходов в соответствии с решением Совета городского округа.</t>
  </si>
  <si>
    <t>Увеличены бюджетные ассигнования на публикацию муниципальных правовых актов и иной официальной информации.</t>
  </si>
  <si>
    <t>Заместитель главы Администрации-</t>
  </si>
  <si>
    <t xml:space="preserve">начальник Финансового управления </t>
  </si>
  <si>
    <t>Исп. Миллер Т.А. 8(3476)35-20-20</t>
  </si>
  <si>
    <t>Л.А. Киреева</t>
  </si>
  <si>
    <t>Увеличены бюджетные ассигнования в связи с ростом выплат гражданам, заключившими контракт для прохождения военной службы в зоне СВО, установленные решениями органов местного самоуправления.</t>
  </si>
  <si>
    <t>Увеличены бюджетные ассигнования на возмещение коммунальных услуг по незаселенным жилым и нежилым помещениям, находящимся в муниципальной собственности и на уплату взносов на капитальный ремонт.</t>
  </si>
  <si>
    <t>Утвержденный план*</t>
  </si>
  <si>
    <t>Уточненный план **</t>
  </si>
  <si>
    <t>Исполнение</t>
  </si>
  <si>
    <t>% исполнения утвержденного плана</t>
  </si>
  <si>
    <t>Пояснения различий между утвержденным планом и фактическими значениями***</t>
  </si>
  <si>
    <t>% исполнения уточненного плана</t>
  </si>
  <si>
    <t>Пояснения различий между уточненным планом и фактическими значениями***</t>
  </si>
  <si>
    <t>х</t>
  </si>
  <si>
    <t>Органы юстиции</t>
  </si>
  <si>
    <t>***Пояснение различий в случае отклонения более 5%</t>
  </si>
  <si>
    <t xml:space="preserve">Сведения о фактически произведенных расходах по разделам и подразделам классификации расходов бюджетов в сравнении с первоначально утвержденными решением о бюджете значениями 
и с уточненными значениями с учетом внесенных изменений за 2024 год (по бюджету городского округа город Салават Республики Башкортостан)
</t>
  </si>
  <si>
    <t>Ед. изм.  руб.</t>
  </si>
  <si>
    <t>Повышение оплаты труда с 1 января 2024 года  работников, занимающих должности и профессии, не отнесенные к должностям муниципальной службы, и осуществляющих техническое обеспечение деятельности органов местного самоуправления на 18,5%.</t>
  </si>
  <si>
    <t>Увеличены ассигнования на регулярные перевозки городским общественным транспортом по регулируемым тарифам. Выделены ассигнования на проектно-сметную документацию по объкту: трамвайная линия по ул. Ленинградской. Увеличение ассигнований МУП "Трамвайное управление".</t>
  </si>
  <si>
    <t>Сокращение численности животных без владельцев, оплата по факту оказанных услуг</t>
  </si>
  <si>
    <t>Увеличены бюджетные ассигнования на субсидии бюджетным учреждениям в сфере ЖКХ для выполнения муниципального задания, а также увеличены бюджетные ассигнования на оказание услуг по захоронению погибших на СВО граждан</t>
  </si>
  <si>
    <t xml:space="preserve">Сокращены бюджетные ассигнования за счет средств РБ на осуществление государственных полномочий по организации и обеспечению отдыха и оздоровления детей </t>
  </si>
  <si>
    <t>Сокращены бюджетные асигнования</t>
  </si>
  <si>
    <t>Ликвидация свалок, валка деревьев, организация контейнерных площадок - освоение было по факту выполненных работ</t>
  </si>
  <si>
    <t>Увеличение бюджетных ассигнований в соответствие с доходами по платежам за пользование природными ресурсами</t>
  </si>
  <si>
    <t>В связи с выявлением несоответствия в проектной документации выделенные из бюджета Республики Башкортостан средства не были освоены.</t>
  </si>
  <si>
    <t>Не вносились изменения в список и запасной список кандидатов в присяжные заседатели федеральных судов общей юрисдикции в Российской Федерации</t>
  </si>
  <si>
    <t xml:space="preserve">Экономия расходов переподготовку и повышение квалификации кадров </t>
  </si>
  <si>
    <t>Начисления на ФОТ за декабрь 2024 года оплачены в январе 2025 года в соответствии со сроками их уплаты</t>
  </si>
  <si>
    <t>Сокращение бюджетных ассигнования из бюджетов Республики Башкортостан и Российской Федерации на выплаты ежемесячных пособий и вознаграждений, причитающихся приемным и патронатным родителям на содержание  детей, переданных под опеку и попечительство</t>
  </si>
  <si>
    <t>Оплата за услуги (товары) произведена по факту выполненных работ, оказанных услуг</t>
  </si>
  <si>
    <t>Увеличены бюджетные ассигнования за счет средств бюджета городского округа и бюджета Республики Башкортостан на реализацию мероприятий по ППМИ</t>
  </si>
  <si>
    <t>Увеличены бюджетные ассигнования:                                                                                                   - на доведение средней заработной платы работников муниципальных учреждений культуры до среднемесячной начисленной заработной платы наемных работников в организациях, у индивидуальных предпринимателей и физических лиц (среднемесячного дохода от трудовой деятельности) в РБ;                                                                                                                        - на   на возмещение недополученных доходов и (или) возмещение фактически понесенных затрат в связи с производством (реализацией) товаров, выполнением работ, оказанием услуг "КДЦ "Агидель";                                                                                                                      - на проведение капитального ремонта помещения МБУ "Централизованная библиотечная система" в рамках реализации мероприятий региональной составляющей Национального проекта "Культура"</t>
  </si>
  <si>
    <t xml:space="preserve">Увеличение  с 1 января 2024 года в 5,5% денежного вознаграждения лиц, замещающих муниципальные должности, размеры месячных окладов муниципальных служащих.
</t>
  </si>
  <si>
    <t>Перераспределение бюджетных ассигнований с 0503 в связи с изменением применения КБК</t>
  </si>
  <si>
    <t>Перераспределение бюджетных ассигнований на ремонт дорог на 0409 в связи с изменением применения КБК</t>
  </si>
  <si>
    <t>Перераспределение бюджетных асиигнование на 1103 в связи с изменением применения КБК.</t>
  </si>
  <si>
    <t>Перераспределение бюджетных асиигнование с 1101 в связи с изменением применения КБК</t>
  </si>
  <si>
    <t xml:space="preserve">* Утвержденный план в соответствии с Решением Совета городского округа город Салават Республики Башкортостан от 27 декабря 2023 года № 5-40/450 "О бюджете городского округа город Салават Республики Башкортостан на 2024 год и на плановый период 2025 и 2026 годов" </t>
  </si>
  <si>
    <t>** Уточненный план в соответствии  с Решением Совета городского округа город Салават Республики Башкортостан от 24 декабря 2024 года № 6-5/59 "О внесении изменений в решение Совета городского округа город Салават Республики Башкортостан от 27 декабря 2023 года № 5-40/450 "О бюджете городского округа город Салават Республики Башкортостан на 2024 год и на плановый период 2025 и 2026 годов" и со сводной бюджетной росписью бюджета городского округа город Салават Республики Башкортостан на 1 января 2025 года</t>
  </si>
  <si>
    <t>"21" марта 2025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</si>
</sst>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%"/>
    <numFmt numFmtId="165" formatCode="#,##0.00_ ;[Red]\-#,##0.00\ "/>
    <numFmt numFmtId="166" formatCode="#,##0.0"/>
  </numFmts>
  <fonts count="1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color indexed="8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Calibri"/>
      <family val="2"/>
      <scheme val="minor"/>
    </font>
    <font>
      <sz val="1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sz val="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indexed="9"/>
        <bgColor indexed="26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97">
    <xf numFmtId="0" fontId="0" fillId="0" borderId="0" xfId="0"/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2" xfId="0" applyFont="1" applyBorder="1" applyAlignment="1">
      <alignment vertical="center"/>
    </xf>
    <xf numFmtId="0" fontId="4" fillId="0" borderId="0" xfId="0" applyFont="1" applyAlignment="1">
      <alignment vertical="center"/>
    </xf>
    <xf numFmtId="164" fontId="9" fillId="0" borderId="0" xfId="0" applyNumberFormat="1" applyFont="1" applyAlignment="1">
      <alignment horizontal="right" vertical="center" wrapText="1"/>
    </xf>
    <xf numFmtId="0" fontId="9" fillId="0" borderId="1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166" fontId="9" fillId="0" borderId="1" xfId="1" applyNumberFormat="1" applyFont="1" applyBorder="1" applyAlignment="1">
      <alignment horizontal="center" vertical="center" wrapText="1"/>
    </xf>
    <xf numFmtId="166" fontId="9" fillId="0" borderId="1" xfId="1" applyNumberFormat="1" applyFont="1" applyBorder="1" applyAlignment="1">
      <alignment horizontal="center" vertical="center"/>
    </xf>
    <xf numFmtId="4" fontId="9" fillId="0" borderId="1" xfId="1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9" fillId="0" borderId="1" xfId="1" applyFont="1" applyBorder="1" applyAlignment="1">
      <alignment vertical="center" wrapText="1"/>
    </xf>
    <xf numFmtId="166" fontId="9" fillId="0" borderId="1" xfId="0" applyNumberFormat="1" applyFont="1" applyBorder="1" applyAlignment="1">
      <alignment horizontal="center" vertical="center"/>
    </xf>
    <xf numFmtId="164" fontId="9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left" vertical="center" wrapText="1"/>
    </xf>
    <xf numFmtId="0" fontId="12" fillId="0" borderId="1" xfId="1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6" fillId="0" borderId="1" xfId="2" applyFont="1" applyBorder="1" applyAlignment="1">
      <alignment horizontal="left" vertical="center" wrapText="1"/>
    </xf>
    <xf numFmtId="0" fontId="3" fillId="0" borderId="0" xfId="0" applyFont="1" applyAlignment="1">
      <alignment horizontal="left" vertical="center"/>
    </xf>
    <xf numFmtId="0" fontId="3" fillId="0" borderId="3" xfId="0" applyFont="1" applyBorder="1" applyAlignment="1">
      <alignment horizontal="center" vertical="center"/>
    </xf>
    <xf numFmtId="4" fontId="9" fillId="0" borderId="0" xfId="1" applyNumberFormat="1" applyFont="1" applyAlignment="1">
      <alignment vertical="center" wrapText="1"/>
    </xf>
    <xf numFmtId="0" fontId="9" fillId="0" borderId="0" xfId="1" applyFont="1" applyAlignment="1">
      <alignment horizontal="center" vertical="center"/>
    </xf>
    <xf numFmtId="0" fontId="9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164" fontId="10" fillId="0" borderId="0" xfId="0" applyNumberFormat="1" applyFont="1" applyAlignment="1">
      <alignment vertical="center"/>
    </xf>
    <xf numFmtId="164" fontId="14" fillId="0" borderId="0" xfId="0" applyNumberFormat="1" applyFont="1" applyAlignment="1">
      <alignment vertical="center"/>
    </xf>
    <xf numFmtId="4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10" fillId="0" borderId="0" xfId="1" applyFont="1" applyAlignment="1">
      <alignment vertical="center" wrapText="1"/>
    </xf>
    <xf numFmtId="0" fontId="10" fillId="0" borderId="0" xfId="1" applyFont="1" applyAlignment="1">
      <alignment horizontal="center" vertical="center" wrapText="1"/>
    </xf>
    <xf numFmtId="164" fontId="10" fillId="0" borderId="0" xfId="1" applyNumberFormat="1" applyFont="1" applyAlignment="1">
      <alignment vertical="center" wrapText="1"/>
    </xf>
    <xf numFmtId="164" fontId="14" fillId="0" borderId="0" xfId="1" applyNumberFormat="1" applyFont="1" applyAlignment="1">
      <alignment vertical="center" wrapText="1"/>
    </xf>
    <xf numFmtId="4" fontId="10" fillId="0" borderId="0" xfId="0" applyNumberFormat="1" applyFont="1" applyAlignment="1">
      <alignment vertical="center"/>
    </xf>
    <xf numFmtId="0" fontId="10" fillId="0" borderId="0" xfId="1" applyFont="1" applyAlignment="1">
      <alignment horizontal="center" vertical="center"/>
    </xf>
    <xf numFmtId="0" fontId="10" fillId="0" borderId="0" xfId="1" applyFont="1" applyAlignment="1">
      <alignment vertical="center"/>
    </xf>
    <xf numFmtId="0" fontId="10" fillId="0" borderId="0" xfId="0" applyFont="1" applyAlignment="1">
      <alignment vertical="center"/>
    </xf>
    <xf numFmtId="164" fontId="10" fillId="0" borderId="0" xfId="0" applyNumberFormat="1" applyFont="1" applyAlignment="1">
      <alignment horizontal="right" vertical="center" wrapText="1"/>
    </xf>
    <xf numFmtId="4" fontId="15" fillId="0" borderId="1" xfId="0" applyNumberFormat="1" applyFont="1" applyBorder="1" applyAlignment="1">
      <alignment horizontal="center" vertical="center"/>
    </xf>
    <xf numFmtId="4" fontId="9" fillId="0" borderId="1" xfId="0" applyNumberFormat="1" applyFont="1" applyBorder="1" applyAlignment="1">
      <alignment horizontal="center" vertical="center"/>
    </xf>
    <xf numFmtId="4" fontId="11" fillId="0" borderId="0" xfId="0" applyNumberFormat="1" applyFont="1" applyAlignment="1">
      <alignment vertical="center"/>
    </xf>
    <xf numFmtId="0" fontId="11" fillId="0" borderId="0" xfId="0" applyFont="1" applyAlignment="1">
      <alignment vertical="center"/>
    </xf>
    <xf numFmtId="0" fontId="9" fillId="0" borderId="1" xfId="0" applyFont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/>
    </xf>
    <xf numFmtId="166" fontId="10" fillId="0" borderId="1" xfId="0" applyNumberFormat="1" applyFont="1" applyBorder="1" applyAlignment="1">
      <alignment horizontal="center" vertical="center"/>
    </xf>
    <xf numFmtId="164" fontId="10" fillId="3" borderId="1" xfId="0" applyNumberFormat="1" applyFont="1" applyFill="1" applyBorder="1" applyAlignment="1">
      <alignment horizontal="center" vertical="center"/>
    </xf>
    <xf numFmtId="4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 wrapText="1"/>
    </xf>
    <xf numFmtId="4" fontId="10" fillId="0" borderId="1" xfId="0" applyNumberFormat="1" applyFont="1" applyBorder="1" applyAlignment="1">
      <alignment horizontal="left" vertical="center" wrapText="1"/>
    </xf>
    <xf numFmtId="4" fontId="10" fillId="3" borderId="1" xfId="0" applyNumberFormat="1" applyFont="1" applyFill="1" applyBorder="1" applyAlignment="1">
      <alignment horizontal="center" vertical="center"/>
    </xf>
    <xf numFmtId="164" fontId="9" fillId="3" borderId="1" xfId="0" applyNumberFormat="1" applyFont="1" applyFill="1" applyBorder="1" applyAlignment="1">
      <alignment horizontal="center" vertical="center"/>
    </xf>
    <xf numFmtId="4" fontId="15" fillId="3" borderId="1" xfId="0" applyNumberFormat="1" applyFont="1" applyFill="1" applyBorder="1" applyAlignment="1">
      <alignment horizontal="center" vertical="center"/>
    </xf>
    <xf numFmtId="4" fontId="6" fillId="3" borderId="1" xfId="2" applyNumberFormat="1" applyFont="1" applyFill="1" applyBorder="1" applyAlignment="1">
      <alignment horizontal="center" vertical="center" shrinkToFit="1"/>
    </xf>
    <xf numFmtId="4" fontId="4" fillId="0" borderId="1" xfId="0" applyNumberFormat="1" applyFont="1" applyBorder="1" applyAlignment="1">
      <alignment horizontal="center" vertical="center" shrinkToFit="1"/>
    </xf>
    <xf numFmtId="4" fontId="9" fillId="3" borderId="1" xfId="0" applyNumberFormat="1" applyFont="1" applyFill="1" applyBorder="1" applyAlignment="1">
      <alignment horizontal="center" vertical="center"/>
    </xf>
    <xf numFmtId="0" fontId="10" fillId="0" borderId="4" xfId="0" applyFont="1" applyBorder="1" applyAlignment="1">
      <alignment horizontal="left" vertical="center" wrapText="1"/>
    </xf>
    <xf numFmtId="0" fontId="10" fillId="0" borderId="4" xfId="0" applyFont="1" applyBorder="1" applyAlignment="1">
      <alignment horizontal="center" vertical="center"/>
    </xf>
    <xf numFmtId="4" fontId="4" fillId="3" borderId="1" xfId="0" applyNumberFormat="1" applyFont="1" applyFill="1" applyBorder="1" applyAlignment="1">
      <alignment horizontal="center" vertical="center" shrinkToFit="1"/>
    </xf>
    <xf numFmtId="4" fontId="5" fillId="2" borderId="1" xfId="0" applyNumberFormat="1" applyFont="1" applyFill="1" applyBorder="1" applyAlignment="1">
      <alignment horizontal="center" vertical="center" shrinkToFit="1"/>
    </xf>
    <xf numFmtId="165" fontId="5" fillId="2" borderId="1" xfId="0" applyNumberFormat="1" applyFont="1" applyFill="1" applyBorder="1" applyAlignment="1">
      <alignment horizontal="center" vertical="center"/>
    </xf>
    <xf numFmtId="164" fontId="10" fillId="3" borderId="4" xfId="0" applyNumberFormat="1" applyFont="1" applyFill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left" vertical="center" wrapText="1"/>
    </xf>
    <xf numFmtId="4" fontId="6" fillId="4" borderId="1" xfId="2" applyNumberFormat="1" applyFont="1" applyFill="1" applyBorder="1" applyAlignment="1">
      <alignment horizontal="center" vertical="center" shrinkToFit="1"/>
    </xf>
    <xf numFmtId="165" fontId="5" fillId="0" borderId="1" xfId="0" applyNumberFormat="1" applyFont="1" applyBorder="1" applyAlignment="1">
      <alignment horizontal="right" vertical="center"/>
    </xf>
    <xf numFmtId="4" fontId="10" fillId="3" borderId="1" xfId="0" applyNumberFormat="1" applyFont="1" applyFill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center" vertical="center"/>
    </xf>
    <xf numFmtId="4" fontId="6" fillId="0" borderId="1" xfId="2" applyNumberFormat="1" applyFont="1" applyBorder="1" applyAlignment="1">
      <alignment horizontal="center" vertical="center" shrinkToFit="1"/>
    </xf>
    <xf numFmtId="4" fontId="6" fillId="5" borderId="1" xfId="2" applyNumberFormat="1" applyFont="1" applyFill="1" applyBorder="1" applyAlignment="1">
      <alignment horizontal="center" vertical="center" shrinkToFit="1"/>
    </xf>
    <xf numFmtId="0" fontId="12" fillId="3" borderId="1" xfId="0" applyFont="1" applyFill="1" applyBorder="1" applyAlignment="1">
      <alignment horizontal="left" vertical="center" wrapText="1"/>
    </xf>
    <xf numFmtId="4" fontId="12" fillId="0" borderId="1" xfId="0" applyNumberFormat="1" applyFont="1" applyBorder="1" applyAlignment="1">
      <alignment horizontal="left" vertical="center" wrapText="1"/>
    </xf>
    <xf numFmtId="4" fontId="12" fillId="3" borderId="1" xfId="0" applyNumberFormat="1" applyFont="1" applyFill="1" applyBorder="1" applyAlignment="1">
      <alignment horizontal="left" vertical="center"/>
    </xf>
    <xf numFmtId="0" fontId="6" fillId="3" borderId="1" xfId="2" applyFont="1" applyFill="1" applyBorder="1" applyAlignment="1">
      <alignment horizontal="center" vertical="center" shrinkToFit="1"/>
    </xf>
    <xf numFmtId="4" fontId="3" fillId="0" borderId="1" xfId="0" applyNumberFormat="1" applyFont="1" applyBorder="1" applyAlignment="1">
      <alignment horizontal="center" vertical="center" shrinkToFit="1"/>
    </xf>
    <xf numFmtId="0" fontId="13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/>
    </xf>
    <xf numFmtId="166" fontId="10" fillId="0" borderId="0" xfId="0" applyNumberFormat="1" applyFont="1" applyAlignment="1">
      <alignment vertical="center"/>
    </xf>
    <xf numFmtId="4" fontId="8" fillId="0" borderId="0" xfId="0" applyNumberFormat="1" applyFont="1" applyAlignment="1">
      <alignment vertical="center"/>
    </xf>
    <xf numFmtId="0" fontId="8" fillId="0" borderId="0" xfId="0" applyFont="1" applyAlignment="1">
      <alignment vertical="center"/>
    </xf>
    <xf numFmtId="0" fontId="13" fillId="0" borderId="0" xfId="0" applyFont="1" applyAlignment="1">
      <alignment vertical="center"/>
    </xf>
    <xf numFmtId="0" fontId="10" fillId="0" borderId="0" xfId="0" applyFont="1" applyAlignment="1">
      <alignment vertical="center" wrapText="1"/>
    </xf>
    <xf numFmtId="164" fontId="12" fillId="3" borderId="1" xfId="0" applyNumberFormat="1" applyFont="1" applyFill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12" fillId="0" borderId="0" xfId="0" applyFont="1" applyAlignment="1">
      <alignment horizontal="center" vertical="center"/>
    </xf>
    <xf numFmtId="166" fontId="12" fillId="0" borderId="0" xfId="0" applyNumberFormat="1" applyFont="1" applyAlignment="1">
      <alignment vertical="center"/>
    </xf>
    <xf numFmtId="164" fontId="12" fillId="0" borderId="0" xfId="0" applyNumberFormat="1" applyFont="1" applyAlignment="1">
      <alignment vertical="center"/>
    </xf>
    <xf numFmtId="4" fontId="12" fillId="0" borderId="0" xfId="0" applyNumberFormat="1" applyFont="1" applyAlignment="1">
      <alignment vertical="center"/>
    </xf>
    <xf numFmtId="0" fontId="3" fillId="0" borderId="0" xfId="0" applyFont="1" applyAlignment="1">
      <alignment horizontal="left" vertical="center"/>
    </xf>
    <xf numFmtId="0" fontId="9" fillId="0" borderId="0" xfId="1" applyFont="1" applyAlignment="1">
      <alignment horizontal="center" vertical="center" wrapText="1"/>
    </xf>
    <xf numFmtId="0" fontId="17" fillId="0" borderId="0" xfId="0" applyFont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2" fillId="3" borderId="1" xfId="0" applyFont="1" applyFill="1" applyBorder="1" applyAlignment="1">
      <alignment vertical="center" wrapText="1"/>
    </xf>
  </cellXfs>
  <cellStyles count="3">
    <cellStyle name="Обычный" xfId="0" builtinId="0"/>
    <cellStyle name="Обычный 2" xfId="1" xr:uid="{00000000-0005-0000-0000-000001000000}"/>
    <cellStyle name="Обычный 3" xfId="2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4"/>
  <sheetViews>
    <sheetView tabSelected="1" view="pageBreakPreview" topLeftCell="A38" zoomScale="60" zoomScaleNormal="100" workbookViewId="0">
      <selection activeCell="Q8" sqref="Q8"/>
    </sheetView>
  </sheetViews>
  <sheetFormatPr defaultRowHeight="15" x14ac:dyDescent="0.25"/>
  <cols>
    <col min="1" max="1" width="37" style="84" customWidth="1"/>
    <col min="2" max="2" width="11.28515625" style="79" customWidth="1"/>
    <col min="3" max="3" width="16.7109375" style="80" customWidth="1"/>
    <col min="4" max="4" width="16.5703125" style="80" customWidth="1"/>
    <col min="5" max="5" width="16.28515625" style="80" customWidth="1"/>
    <col min="6" max="6" width="12.140625" style="28" customWidth="1"/>
    <col min="7" max="7" width="54.5703125" style="29" customWidth="1"/>
    <col min="8" max="8" width="12.85546875" style="28" customWidth="1"/>
    <col min="9" max="9" width="41.42578125" style="36" customWidth="1"/>
    <col min="10" max="12" width="9.140625" style="30"/>
    <col min="13" max="16384" width="9.140625" style="31"/>
  </cols>
  <sheetData>
    <row r="1" spans="1:12" hidden="1" x14ac:dyDescent="0.25">
      <c r="A1" s="24"/>
      <c r="B1" s="25"/>
      <c r="C1" s="26"/>
      <c r="D1" s="26"/>
      <c r="E1" s="27"/>
      <c r="I1" s="6" t="s">
        <v>4</v>
      </c>
    </row>
    <row r="2" spans="1:12" ht="39" customHeight="1" x14ac:dyDescent="0.25">
      <c r="A2" s="92" t="s">
        <v>114</v>
      </c>
      <c r="B2" s="92"/>
      <c r="C2" s="92"/>
      <c r="D2" s="92"/>
      <c r="E2" s="92"/>
      <c r="F2" s="92"/>
      <c r="G2" s="92"/>
      <c r="H2" s="92"/>
      <c r="I2" s="92"/>
    </row>
    <row r="3" spans="1:12" x14ac:dyDescent="0.25">
      <c r="A3" s="32"/>
      <c r="B3" s="33"/>
      <c r="C3" s="32"/>
      <c r="D3" s="32"/>
      <c r="E3" s="32"/>
      <c r="F3" s="34"/>
      <c r="G3" s="35"/>
    </row>
    <row r="4" spans="1:12" x14ac:dyDescent="0.25">
      <c r="A4" s="32"/>
      <c r="B4" s="37"/>
      <c r="C4" s="38"/>
      <c r="D4" s="38"/>
      <c r="E4" s="39"/>
      <c r="I4" s="40" t="s">
        <v>115</v>
      </c>
    </row>
    <row r="5" spans="1:12" ht="93.75" customHeight="1" x14ac:dyDescent="0.25">
      <c r="A5" s="7" t="s">
        <v>0</v>
      </c>
      <c r="B5" s="8" t="s">
        <v>1</v>
      </c>
      <c r="C5" s="9" t="s">
        <v>104</v>
      </c>
      <c r="D5" s="9" t="s">
        <v>105</v>
      </c>
      <c r="E5" s="10" t="s">
        <v>106</v>
      </c>
      <c r="F5" s="11" t="s">
        <v>107</v>
      </c>
      <c r="G5" s="17" t="s">
        <v>108</v>
      </c>
      <c r="H5" s="11" t="s">
        <v>109</v>
      </c>
      <c r="I5" s="12" t="s">
        <v>110</v>
      </c>
      <c r="J5" s="31"/>
      <c r="K5" s="31"/>
      <c r="L5" s="31"/>
    </row>
    <row r="6" spans="1:12" s="44" customFormat="1" x14ac:dyDescent="0.25">
      <c r="A6" s="13" t="s">
        <v>5</v>
      </c>
      <c r="B6" s="8" t="s">
        <v>2</v>
      </c>
      <c r="C6" s="14">
        <f>C7+C14+C16+C21+C26+C28+C35+C38+C42+C47+C50</f>
        <v>3983822616.6999998</v>
      </c>
      <c r="D6" s="14">
        <f t="shared" ref="D6:E6" si="0">D7+D14+D16+D21+D26+D28+D35+D38+D42+D47+D50</f>
        <v>4400814296.6999998</v>
      </c>
      <c r="E6" s="14">
        <f t="shared" si="0"/>
        <v>4301788503.1000004</v>
      </c>
      <c r="F6" s="15">
        <f>E6/C6</f>
        <v>1.08</v>
      </c>
      <c r="G6" s="41" t="s">
        <v>111</v>
      </c>
      <c r="H6" s="15">
        <f>E6/D6</f>
        <v>0.97699999999999998</v>
      </c>
      <c r="I6" s="42" t="s">
        <v>111</v>
      </c>
      <c r="J6" s="43"/>
      <c r="K6" s="43"/>
      <c r="L6" s="43"/>
    </row>
    <row r="7" spans="1:12" s="44" customFormat="1" ht="28.5" x14ac:dyDescent="0.25">
      <c r="A7" s="45" t="s">
        <v>6</v>
      </c>
      <c r="B7" s="46" t="s">
        <v>7</v>
      </c>
      <c r="C7" s="14">
        <f>C8+C9+C10+C11+C12+C13</f>
        <v>265253645.19999999</v>
      </c>
      <c r="D7" s="14">
        <f t="shared" ref="D7:F7" si="1">D8+D9+D10+D11+D12+D13</f>
        <v>328763777</v>
      </c>
      <c r="E7" s="14">
        <f t="shared" si="1"/>
        <v>312805427.69999999</v>
      </c>
      <c r="F7" s="14">
        <f t="shared" si="1"/>
        <v>4.5999999999999996</v>
      </c>
      <c r="G7" s="41" t="s">
        <v>111</v>
      </c>
      <c r="H7" s="15">
        <f>E7/D7</f>
        <v>0.95099999999999996</v>
      </c>
      <c r="I7" s="42" t="s">
        <v>111</v>
      </c>
      <c r="J7" s="43"/>
      <c r="K7" s="43"/>
      <c r="L7" s="43"/>
    </row>
    <row r="8" spans="1:12" ht="89.25" customHeight="1" x14ac:dyDescent="0.25">
      <c r="A8" s="47" t="s">
        <v>8</v>
      </c>
      <c r="B8" s="48" t="s">
        <v>9</v>
      </c>
      <c r="C8" s="49">
        <v>10945000</v>
      </c>
      <c r="D8" s="49">
        <v>14100825.01</v>
      </c>
      <c r="E8" s="49">
        <v>13501837.73</v>
      </c>
      <c r="F8" s="50">
        <f t="shared" ref="F8:F39" si="2">E8/C8</f>
        <v>1.234</v>
      </c>
      <c r="G8" s="96" t="s">
        <v>132</v>
      </c>
      <c r="H8" s="50">
        <f t="shared" ref="H8:H39" si="3">E8/D8</f>
        <v>0.95799999999999996</v>
      </c>
      <c r="I8" s="51" t="s">
        <v>111</v>
      </c>
    </row>
    <row r="9" spans="1:12" ht="99" customHeight="1" x14ac:dyDescent="0.25">
      <c r="A9" s="52" t="s">
        <v>10</v>
      </c>
      <c r="B9" s="48" t="s">
        <v>11</v>
      </c>
      <c r="C9" s="49">
        <v>134313001.02000001</v>
      </c>
      <c r="D9" s="49">
        <v>171313858.75</v>
      </c>
      <c r="E9" s="49">
        <v>160243310.44</v>
      </c>
      <c r="F9" s="50">
        <f t="shared" si="2"/>
        <v>1.1930000000000001</v>
      </c>
      <c r="G9" s="96" t="s">
        <v>132</v>
      </c>
      <c r="H9" s="50">
        <f t="shared" si="3"/>
        <v>0.93500000000000005</v>
      </c>
      <c r="I9" s="53" t="s">
        <v>127</v>
      </c>
    </row>
    <row r="10" spans="1:12" ht="66" customHeight="1" x14ac:dyDescent="0.25">
      <c r="A10" s="52" t="s">
        <v>12</v>
      </c>
      <c r="B10" s="48" t="s">
        <v>13</v>
      </c>
      <c r="C10" s="49">
        <v>42700</v>
      </c>
      <c r="D10" s="49">
        <v>42700</v>
      </c>
      <c r="E10" s="49">
        <v>0</v>
      </c>
      <c r="F10" s="50">
        <f t="shared" si="2"/>
        <v>0</v>
      </c>
      <c r="G10" s="18" t="s">
        <v>125</v>
      </c>
      <c r="H10" s="50">
        <f t="shared" si="3"/>
        <v>0</v>
      </c>
      <c r="I10" s="18" t="s">
        <v>125</v>
      </c>
    </row>
    <row r="11" spans="1:12" ht="39" customHeight="1" x14ac:dyDescent="0.25">
      <c r="A11" s="52" t="s">
        <v>14</v>
      </c>
      <c r="B11" s="48" t="s">
        <v>15</v>
      </c>
      <c r="C11" s="49">
        <v>3202000</v>
      </c>
      <c r="D11" s="49">
        <v>3202000</v>
      </c>
      <c r="E11" s="49">
        <v>3202000</v>
      </c>
      <c r="F11" s="50">
        <f t="shared" si="2"/>
        <v>1</v>
      </c>
      <c r="G11" s="17" t="s">
        <v>111</v>
      </c>
      <c r="H11" s="50">
        <f t="shared" si="3"/>
        <v>1</v>
      </c>
      <c r="I11" s="51" t="s">
        <v>111</v>
      </c>
    </row>
    <row r="12" spans="1:12" ht="78" customHeight="1" x14ac:dyDescent="0.25">
      <c r="A12" s="52" t="s">
        <v>16</v>
      </c>
      <c r="B12" s="48" t="s">
        <v>17</v>
      </c>
      <c r="C12" s="49">
        <v>5000000</v>
      </c>
      <c r="D12" s="49">
        <v>0</v>
      </c>
      <c r="E12" s="49">
        <v>0</v>
      </c>
      <c r="F12" s="50">
        <f t="shared" si="2"/>
        <v>0</v>
      </c>
      <c r="G12" s="18" t="s">
        <v>96</v>
      </c>
      <c r="H12" s="50">
        <f>0%</f>
        <v>0</v>
      </c>
      <c r="I12" s="18" t="s">
        <v>96</v>
      </c>
    </row>
    <row r="13" spans="1:12" ht="85.5" customHeight="1" x14ac:dyDescent="0.25">
      <c r="A13" s="52" t="s">
        <v>18</v>
      </c>
      <c r="B13" s="48" t="s">
        <v>19</v>
      </c>
      <c r="C13" s="49">
        <v>111750944.15000001</v>
      </c>
      <c r="D13" s="49">
        <v>140104393.27000001</v>
      </c>
      <c r="E13" s="49">
        <v>135858279.53999999</v>
      </c>
      <c r="F13" s="50">
        <f t="shared" si="2"/>
        <v>1.216</v>
      </c>
      <c r="G13" s="18" t="s">
        <v>116</v>
      </c>
      <c r="H13" s="50">
        <f t="shared" si="3"/>
        <v>0.97</v>
      </c>
      <c r="I13" s="54" t="s">
        <v>111</v>
      </c>
    </row>
    <row r="14" spans="1:12" s="44" customFormat="1" ht="58.5" customHeight="1" x14ac:dyDescent="0.25">
      <c r="A14" s="45" t="s">
        <v>20</v>
      </c>
      <c r="B14" s="46" t="s">
        <v>21</v>
      </c>
      <c r="C14" s="14">
        <f>C15</f>
        <v>39106696.899999999</v>
      </c>
      <c r="D14" s="14">
        <f t="shared" ref="D14:E14" si="4">D15</f>
        <v>40546491.299999997</v>
      </c>
      <c r="E14" s="14">
        <f t="shared" si="4"/>
        <v>39572662.200000003</v>
      </c>
      <c r="F14" s="55">
        <f t="shared" si="2"/>
        <v>1.012</v>
      </c>
      <c r="G14" s="56" t="s">
        <v>111</v>
      </c>
      <c r="H14" s="55">
        <f t="shared" si="3"/>
        <v>0.97599999999999998</v>
      </c>
      <c r="I14" s="42" t="s">
        <v>111</v>
      </c>
      <c r="J14" s="43"/>
      <c r="K14" s="43"/>
      <c r="L14" s="43"/>
    </row>
    <row r="15" spans="1:12" ht="32.25" customHeight="1" x14ac:dyDescent="0.25">
      <c r="A15" s="52" t="s">
        <v>112</v>
      </c>
      <c r="B15" s="48">
        <v>310</v>
      </c>
      <c r="C15" s="57">
        <v>39106696.909999996</v>
      </c>
      <c r="D15" s="58">
        <v>40546491.280000001</v>
      </c>
      <c r="E15" s="58">
        <v>39572662.18</v>
      </c>
      <c r="F15" s="50">
        <f t="shared" si="2"/>
        <v>1.012</v>
      </c>
      <c r="G15" s="56" t="s">
        <v>111</v>
      </c>
      <c r="H15" s="50">
        <f t="shared" si="3"/>
        <v>0.97599999999999998</v>
      </c>
      <c r="I15" s="51" t="s">
        <v>111</v>
      </c>
    </row>
    <row r="16" spans="1:12" s="44" customFormat="1" x14ac:dyDescent="0.25">
      <c r="A16" s="45" t="s">
        <v>22</v>
      </c>
      <c r="B16" s="46" t="s">
        <v>23</v>
      </c>
      <c r="C16" s="14">
        <f>C17+C18+C19+C20</f>
        <v>310219110.19999999</v>
      </c>
      <c r="D16" s="14">
        <f t="shared" ref="D16:E16" si="5">D17+D18+D19+D20</f>
        <v>492453985.5</v>
      </c>
      <c r="E16" s="14">
        <f t="shared" si="5"/>
        <v>485265367.89999998</v>
      </c>
      <c r="F16" s="55">
        <f t="shared" si="2"/>
        <v>1.5640000000000001</v>
      </c>
      <c r="G16" s="56" t="s">
        <v>111</v>
      </c>
      <c r="H16" s="55">
        <f t="shared" si="3"/>
        <v>0.98499999999999999</v>
      </c>
      <c r="I16" s="59" t="s">
        <v>111</v>
      </c>
      <c r="J16" s="43"/>
      <c r="K16" s="43"/>
      <c r="L16" s="43"/>
    </row>
    <row r="17" spans="1:12" ht="46.5" customHeight="1" x14ac:dyDescent="0.25">
      <c r="A17" s="60" t="s">
        <v>24</v>
      </c>
      <c r="B17" s="61" t="s">
        <v>25</v>
      </c>
      <c r="C17" s="62">
        <v>3191800</v>
      </c>
      <c r="D17" s="63">
        <v>3191800</v>
      </c>
      <c r="E17" s="64">
        <v>1551122.39</v>
      </c>
      <c r="F17" s="65">
        <f t="shared" si="2"/>
        <v>0.48599999999999999</v>
      </c>
      <c r="G17" s="66" t="s">
        <v>118</v>
      </c>
      <c r="H17" s="65">
        <f t="shared" si="3"/>
        <v>0.48599999999999999</v>
      </c>
      <c r="I17" s="66" t="s">
        <v>118</v>
      </c>
    </row>
    <row r="18" spans="1:12" ht="95.25" customHeight="1" x14ac:dyDescent="0.25">
      <c r="A18" s="52" t="s">
        <v>26</v>
      </c>
      <c r="B18" s="48" t="s">
        <v>27</v>
      </c>
      <c r="C18" s="67">
        <v>62000000</v>
      </c>
      <c r="D18" s="63">
        <v>88417386.439999998</v>
      </c>
      <c r="E18" s="64">
        <v>87935923.700000003</v>
      </c>
      <c r="F18" s="50">
        <f t="shared" si="2"/>
        <v>1.4179999999999999</v>
      </c>
      <c r="G18" s="66" t="s">
        <v>117</v>
      </c>
      <c r="H18" s="50">
        <f t="shared" si="3"/>
        <v>0.995</v>
      </c>
      <c r="I18" s="59" t="s">
        <v>111</v>
      </c>
    </row>
    <row r="19" spans="1:12" ht="48.75" customHeight="1" x14ac:dyDescent="0.25">
      <c r="A19" s="52" t="s">
        <v>28</v>
      </c>
      <c r="B19" s="48" t="s">
        <v>29</v>
      </c>
      <c r="C19" s="57">
        <v>155453000</v>
      </c>
      <c r="D19" s="63">
        <v>294594544.99000001</v>
      </c>
      <c r="E19" s="64">
        <v>292902354</v>
      </c>
      <c r="F19" s="50">
        <f t="shared" si="2"/>
        <v>1.8839999999999999</v>
      </c>
      <c r="G19" s="66" t="s">
        <v>133</v>
      </c>
      <c r="H19" s="50">
        <f t="shared" si="3"/>
        <v>0.99399999999999999</v>
      </c>
      <c r="I19" s="59" t="s">
        <v>111</v>
      </c>
    </row>
    <row r="20" spans="1:12" ht="75" customHeight="1" x14ac:dyDescent="0.25">
      <c r="A20" s="52" t="s">
        <v>30</v>
      </c>
      <c r="B20" s="48" t="s">
        <v>31</v>
      </c>
      <c r="C20" s="57">
        <v>89574310.219999999</v>
      </c>
      <c r="D20" s="63">
        <v>106250254.11</v>
      </c>
      <c r="E20" s="64">
        <v>102875967.81</v>
      </c>
      <c r="F20" s="50">
        <f t="shared" si="2"/>
        <v>1.1479999999999999</v>
      </c>
      <c r="G20" s="18" t="s">
        <v>116</v>
      </c>
      <c r="H20" s="50">
        <f t="shared" si="3"/>
        <v>0.96799999999999997</v>
      </c>
      <c r="I20" s="54" t="s">
        <v>111</v>
      </c>
    </row>
    <row r="21" spans="1:12" s="44" customFormat="1" ht="28.5" x14ac:dyDescent="0.25">
      <c r="A21" s="45" t="s">
        <v>32</v>
      </c>
      <c r="B21" s="46" t="s">
        <v>33</v>
      </c>
      <c r="C21" s="14">
        <f>C22+C23+C24+C25</f>
        <v>421547332.89999998</v>
      </c>
      <c r="D21" s="14">
        <f>D22+D23+D24+D25</f>
        <v>390506136.60000002</v>
      </c>
      <c r="E21" s="14">
        <f>E22+E23+E24+E25</f>
        <v>355788498.5</v>
      </c>
      <c r="F21" s="55">
        <f t="shared" si="2"/>
        <v>0.84399999999999997</v>
      </c>
      <c r="G21" s="41" t="s">
        <v>111</v>
      </c>
      <c r="H21" s="55">
        <f t="shared" si="3"/>
        <v>0.91100000000000003</v>
      </c>
      <c r="I21" s="59" t="s">
        <v>111</v>
      </c>
      <c r="J21" s="43"/>
      <c r="K21" s="43"/>
      <c r="L21" s="43"/>
    </row>
    <row r="22" spans="1:12" ht="58.5" customHeight="1" x14ac:dyDescent="0.25">
      <c r="A22" s="52" t="s">
        <v>34</v>
      </c>
      <c r="B22" s="48" t="s">
        <v>35</v>
      </c>
      <c r="C22" s="67">
        <v>16579375.57</v>
      </c>
      <c r="D22" s="63">
        <v>19226909.960000001</v>
      </c>
      <c r="E22" s="64">
        <v>18799078.079999998</v>
      </c>
      <c r="F22" s="50">
        <f t="shared" si="2"/>
        <v>1.1339999999999999</v>
      </c>
      <c r="G22" s="19" t="s">
        <v>103</v>
      </c>
      <c r="H22" s="50">
        <f t="shared" si="3"/>
        <v>0.97799999999999998</v>
      </c>
      <c r="I22" s="51" t="s">
        <v>111</v>
      </c>
    </row>
    <row r="23" spans="1:12" ht="61.5" customHeight="1" x14ac:dyDescent="0.25">
      <c r="A23" s="52" t="s">
        <v>36</v>
      </c>
      <c r="B23" s="48" t="s">
        <v>37</v>
      </c>
      <c r="C23" s="57">
        <v>28281000</v>
      </c>
      <c r="D23" s="63">
        <v>33471268.640000001</v>
      </c>
      <c r="E23" s="64">
        <v>4998491</v>
      </c>
      <c r="F23" s="50">
        <f t="shared" si="2"/>
        <v>0.17699999999999999</v>
      </c>
      <c r="G23" s="19" t="s">
        <v>124</v>
      </c>
      <c r="H23" s="85">
        <f t="shared" si="3"/>
        <v>0.14899999999999999</v>
      </c>
      <c r="I23" s="66" t="s">
        <v>124</v>
      </c>
    </row>
    <row r="24" spans="1:12" ht="30" x14ac:dyDescent="0.25">
      <c r="A24" s="52" t="s">
        <v>38</v>
      </c>
      <c r="B24" s="48" t="s">
        <v>39</v>
      </c>
      <c r="C24" s="57">
        <v>329606324.30000001</v>
      </c>
      <c r="D24" s="63">
        <v>285106824.97000003</v>
      </c>
      <c r="E24" s="64">
        <v>280933158.82999998</v>
      </c>
      <c r="F24" s="50">
        <f t="shared" si="2"/>
        <v>0.85199999999999998</v>
      </c>
      <c r="G24" s="53" t="s">
        <v>134</v>
      </c>
      <c r="H24" s="50">
        <f t="shared" si="3"/>
        <v>0.98499999999999999</v>
      </c>
      <c r="I24" s="51" t="s">
        <v>111</v>
      </c>
    </row>
    <row r="25" spans="1:12" ht="78.75" customHeight="1" x14ac:dyDescent="0.25">
      <c r="A25" s="52" t="s">
        <v>40</v>
      </c>
      <c r="B25" s="48" t="s">
        <v>41</v>
      </c>
      <c r="C25" s="57">
        <v>47080633.060000002</v>
      </c>
      <c r="D25" s="63">
        <v>52701133.060000002</v>
      </c>
      <c r="E25" s="64">
        <v>51057770.590000004</v>
      </c>
      <c r="F25" s="50">
        <f t="shared" si="2"/>
        <v>1.0840000000000001</v>
      </c>
      <c r="G25" s="19" t="s">
        <v>119</v>
      </c>
      <c r="H25" s="50">
        <f t="shared" si="3"/>
        <v>0.96899999999999997</v>
      </c>
      <c r="I25" s="51" t="s">
        <v>111</v>
      </c>
    </row>
    <row r="26" spans="1:12" s="44" customFormat="1" x14ac:dyDescent="0.25">
      <c r="A26" s="45" t="s">
        <v>42</v>
      </c>
      <c r="B26" s="46" t="s">
        <v>43</v>
      </c>
      <c r="C26" s="14">
        <f>C27</f>
        <v>4001000</v>
      </c>
      <c r="D26" s="14">
        <f t="shared" ref="D26:E26" si="6">D27</f>
        <v>7285700</v>
      </c>
      <c r="E26" s="14">
        <f t="shared" si="6"/>
        <v>4730848</v>
      </c>
      <c r="F26" s="55">
        <f t="shared" si="2"/>
        <v>1.1819999999999999</v>
      </c>
      <c r="G26" s="41" t="s">
        <v>111</v>
      </c>
      <c r="H26" s="55">
        <f t="shared" si="3"/>
        <v>0.64900000000000002</v>
      </c>
      <c r="I26" s="42" t="s">
        <v>111</v>
      </c>
      <c r="J26" s="43"/>
      <c r="K26" s="43"/>
      <c r="L26" s="43"/>
    </row>
    <row r="27" spans="1:12" ht="50.25" customHeight="1" x14ac:dyDescent="0.25">
      <c r="A27" s="52" t="s">
        <v>94</v>
      </c>
      <c r="B27" s="48" t="s">
        <v>95</v>
      </c>
      <c r="C27" s="57">
        <v>4001000</v>
      </c>
      <c r="D27" s="58">
        <v>7285700</v>
      </c>
      <c r="E27" s="68">
        <v>4730848.01</v>
      </c>
      <c r="F27" s="50">
        <f t="shared" si="2"/>
        <v>1.1819999999999999</v>
      </c>
      <c r="G27" s="66" t="s">
        <v>123</v>
      </c>
      <c r="H27" s="50">
        <f t="shared" si="3"/>
        <v>0.64900000000000002</v>
      </c>
      <c r="I27" s="69" t="s">
        <v>122</v>
      </c>
    </row>
    <row r="28" spans="1:12" s="44" customFormat="1" x14ac:dyDescent="0.25">
      <c r="A28" s="45" t="s">
        <v>44</v>
      </c>
      <c r="B28" s="46" t="s">
        <v>45</v>
      </c>
      <c r="C28" s="14">
        <f>C29+C30+C31+C32+C33+C34</f>
        <v>2550534802.6999998</v>
      </c>
      <c r="D28" s="14">
        <f t="shared" ref="D28:E28" si="7">D29+D30+D31+D32+D33+D34</f>
        <v>2710477727.8000002</v>
      </c>
      <c r="E28" s="14">
        <f t="shared" si="7"/>
        <v>2683237601.5999999</v>
      </c>
      <c r="F28" s="55">
        <f t="shared" si="2"/>
        <v>1.052</v>
      </c>
      <c r="G28" s="41" t="s">
        <v>111</v>
      </c>
      <c r="H28" s="55">
        <f t="shared" si="3"/>
        <v>0.99</v>
      </c>
      <c r="I28" s="42" t="s">
        <v>111</v>
      </c>
      <c r="J28" s="43"/>
      <c r="K28" s="43"/>
      <c r="L28" s="43"/>
    </row>
    <row r="29" spans="1:12" ht="75" x14ac:dyDescent="0.25">
      <c r="A29" s="52" t="s">
        <v>46</v>
      </c>
      <c r="B29" s="48" t="s">
        <v>47</v>
      </c>
      <c r="C29" s="57">
        <v>967534826.19000006</v>
      </c>
      <c r="D29" s="63">
        <v>1045783514.15</v>
      </c>
      <c r="E29" s="63">
        <v>1036062670.2</v>
      </c>
      <c r="F29" s="50">
        <f t="shared" si="2"/>
        <v>1.071</v>
      </c>
      <c r="G29" s="18" t="s">
        <v>116</v>
      </c>
      <c r="H29" s="50">
        <f t="shared" si="3"/>
        <v>0.99099999999999999</v>
      </c>
      <c r="I29" s="51" t="s">
        <v>111</v>
      </c>
    </row>
    <row r="30" spans="1:12" x14ac:dyDescent="0.25">
      <c r="A30" s="52" t="s">
        <v>48</v>
      </c>
      <c r="B30" s="48" t="s">
        <v>49</v>
      </c>
      <c r="C30" s="57">
        <v>1256025192.0599999</v>
      </c>
      <c r="D30" s="63">
        <v>1327686982.52</v>
      </c>
      <c r="E30" s="63">
        <v>1318171608.4000001</v>
      </c>
      <c r="F30" s="50">
        <f t="shared" si="2"/>
        <v>1.0489999999999999</v>
      </c>
      <c r="G30" s="70" t="s">
        <v>111</v>
      </c>
      <c r="H30" s="50">
        <f t="shared" si="3"/>
        <v>0.99299999999999999</v>
      </c>
      <c r="I30" s="51" t="s">
        <v>111</v>
      </c>
    </row>
    <row r="31" spans="1:12" x14ac:dyDescent="0.25">
      <c r="A31" s="52" t="s">
        <v>50</v>
      </c>
      <c r="B31" s="48" t="s">
        <v>51</v>
      </c>
      <c r="C31" s="57">
        <v>214382435.63</v>
      </c>
      <c r="D31" s="63">
        <v>228958001.59999999</v>
      </c>
      <c r="E31" s="63">
        <v>224788362.00999999</v>
      </c>
      <c r="F31" s="50">
        <f t="shared" si="2"/>
        <v>1.0489999999999999</v>
      </c>
      <c r="G31" s="70" t="s">
        <v>111</v>
      </c>
      <c r="H31" s="50">
        <f t="shared" si="3"/>
        <v>0.98199999999999998</v>
      </c>
      <c r="I31" s="51" t="s">
        <v>111</v>
      </c>
    </row>
    <row r="32" spans="1:12" ht="45" x14ac:dyDescent="0.25">
      <c r="A32" s="52" t="s">
        <v>52</v>
      </c>
      <c r="B32" s="48" t="s">
        <v>53</v>
      </c>
      <c r="C32" s="67">
        <v>763000</v>
      </c>
      <c r="D32" s="63">
        <v>615228.71</v>
      </c>
      <c r="E32" s="63">
        <v>590228.71</v>
      </c>
      <c r="F32" s="50">
        <f t="shared" si="2"/>
        <v>0.77400000000000002</v>
      </c>
      <c r="G32" s="19" t="s">
        <v>126</v>
      </c>
      <c r="H32" s="50">
        <f t="shared" si="3"/>
        <v>0.95899999999999996</v>
      </c>
      <c r="I32" s="51" t="s">
        <v>111</v>
      </c>
    </row>
    <row r="33" spans="1:12" ht="56.25" customHeight="1" x14ac:dyDescent="0.25">
      <c r="A33" s="52" t="s">
        <v>54</v>
      </c>
      <c r="B33" s="48" t="s">
        <v>55</v>
      </c>
      <c r="C33" s="57">
        <v>17513478.329999998</v>
      </c>
      <c r="D33" s="63">
        <v>19858938.120000001</v>
      </c>
      <c r="E33" s="64">
        <v>19215617.460000001</v>
      </c>
      <c r="F33" s="50">
        <f t="shared" si="2"/>
        <v>1.097</v>
      </c>
      <c r="G33" s="19" t="s">
        <v>130</v>
      </c>
      <c r="H33" s="50">
        <f t="shared" si="3"/>
        <v>0.96799999999999997</v>
      </c>
      <c r="I33" s="51" t="s">
        <v>111</v>
      </c>
    </row>
    <row r="34" spans="1:12" ht="49.5" customHeight="1" x14ac:dyDescent="0.25">
      <c r="A34" s="52" t="s">
        <v>56</v>
      </c>
      <c r="B34" s="48" t="s">
        <v>57</v>
      </c>
      <c r="C34" s="57">
        <v>94315870.459999993</v>
      </c>
      <c r="D34" s="63">
        <v>87575062.709999993</v>
      </c>
      <c r="E34" s="64">
        <v>84409114.780000001</v>
      </c>
      <c r="F34" s="50">
        <f t="shared" si="2"/>
        <v>0.89500000000000002</v>
      </c>
      <c r="G34" s="20" t="s">
        <v>120</v>
      </c>
      <c r="H34" s="50">
        <f t="shared" si="3"/>
        <v>0.96399999999999997</v>
      </c>
      <c r="I34" s="51" t="s">
        <v>111</v>
      </c>
    </row>
    <row r="35" spans="1:12" s="44" customFormat="1" ht="44.25" customHeight="1" x14ac:dyDescent="0.25">
      <c r="A35" s="45" t="s">
        <v>58</v>
      </c>
      <c r="B35" s="46" t="s">
        <v>59</v>
      </c>
      <c r="C35" s="14">
        <f>C36+C37</f>
        <v>85561137.200000003</v>
      </c>
      <c r="D35" s="14">
        <f t="shared" ref="D35:E35" si="8">D36+D37</f>
        <v>106645097.40000001</v>
      </c>
      <c r="E35" s="14">
        <f t="shared" si="8"/>
        <v>105664223.7</v>
      </c>
      <c r="F35" s="55">
        <f t="shared" si="2"/>
        <v>1.2350000000000001</v>
      </c>
      <c r="G35" s="41" t="s">
        <v>111</v>
      </c>
      <c r="H35" s="55">
        <f t="shared" si="3"/>
        <v>0.99099999999999999</v>
      </c>
      <c r="I35" s="42" t="s">
        <v>111</v>
      </c>
      <c r="J35" s="43"/>
      <c r="K35" s="43"/>
      <c r="L35" s="43"/>
    </row>
    <row r="36" spans="1:12" ht="225" customHeight="1" x14ac:dyDescent="0.25">
      <c r="A36" s="52" t="s">
        <v>60</v>
      </c>
      <c r="B36" s="48" t="s">
        <v>61</v>
      </c>
      <c r="C36" s="71">
        <v>84102137.180000007</v>
      </c>
      <c r="D36" s="63">
        <v>105143097.44</v>
      </c>
      <c r="E36" s="64">
        <v>104250494.56999999</v>
      </c>
      <c r="F36" s="50">
        <f t="shared" si="2"/>
        <v>1.24</v>
      </c>
      <c r="G36" s="19" t="s">
        <v>131</v>
      </c>
      <c r="H36" s="50">
        <f t="shared" si="3"/>
        <v>0.99199999999999999</v>
      </c>
      <c r="I36" s="51" t="s">
        <v>111</v>
      </c>
    </row>
    <row r="37" spans="1:12" ht="48.75" customHeight="1" x14ac:dyDescent="0.25">
      <c r="A37" s="52" t="s">
        <v>62</v>
      </c>
      <c r="B37" s="48" t="s">
        <v>63</v>
      </c>
      <c r="C37" s="71">
        <v>1459000</v>
      </c>
      <c r="D37" s="63">
        <v>1502000</v>
      </c>
      <c r="E37" s="64">
        <v>1413729.13</v>
      </c>
      <c r="F37" s="50">
        <f t="shared" si="2"/>
        <v>0.96899999999999997</v>
      </c>
      <c r="G37" s="41" t="s">
        <v>111</v>
      </c>
      <c r="H37" s="50">
        <f t="shared" si="3"/>
        <v>0.94099999999999995</v>
      </c>
      <c r="I37" s="53" t="s">
        <v>127</v>
      </c>
    </row>
    <row r="38" spans="1:12" s="44" customFormat="1" x14ac:dyDescent="0.25">
      <c r="A38" s="45" t="s">
        <v>64</v>
      </c>
      <c r="B38" s="46" t="s">
        <v>65</v>
      </c>
      <c r="C38" s="14">
        <f>C39+C40+C41</f>
        <v>165868867.40000001</v>
      </c>
      <c r="D38" s="14">
        <f t="shared" ref="D38:E38" si="9">D39+D40+D41</f>
        <v>171467759</v>
      </c>
      <c r="E38" s="14">
        <f t="shared" si="9"/>
        <v>165520136.80000001</v>
      </c>
      <c r="F38" s="55">
        <f t="shared" si="2"/>
        <v>0.998</v>
      </c>
      <c r="G38" s="41" t="s">
        <v>111</v>
      </c>
      <c r="H38" s="55">
        <f t="shared" si="3"/>
        <v>0.96499999999999997</v>
      </c>
      <c r="I38" s="42" t="s">
        <v>111</v>
      </c>
      <c r="J38" s="43"/>
      <c r="K38" s="43"/>
      <c r="L38" s="43"/>
    </row>
    <row r="39" spans="1:12" ht="22.5" customHeight="1" x14ac:dyDescent="0.25">
      <c r="A39" s="52" t="s">
        <v>66</v>
      </c>
      <c r="B39" s="48" t="s">
        <v>67</v>
      </c>
      <c r="C39" s="72">
        <v>5397000</v>
      </c>
      <c r="D39" s="63">
        <v>5652094.1200000001</v>
      </c>
      <c r="E39" s="64">
        <v>5652072.2199999997</v>
      </c>
      <c r="F39" s="50">
        <f t="shared" si="2"/>
        <v>1.0469999999999999</v>
      </c>
      <c r="G39" s="41" t="s">
        <v>111</v>
      </c>
      <c r="H39" s="50">
        <f t="shared" si="3"/>
        <v>1</v>
      </c>
      <c r="I39" s="51" t="s">
        <v>111</v>
      </c>
    </row>
    <row r="40" spans="1:12" ht="63.75" customHeight="1" x14ac:dyDescent="0.25">
      <c r="A40" s="52" t="s">
        <v>68</v>
      </c>
      <c r="B40" s="48" t="s">
        <v>69</v>
      </c>
      <c r="C40" s="71">
        <v>6731648</v>
      </c>
      <c r="D40" s="63">
        <v>26428179</v>
      </c>
      <c r="E40" s="64">
        <v>25250033.739999998</v>
      </c>
      <c r="F40" s="50">
        <f t="shared" ref="F40:F51" si="10">E40/C40</f>
        <v>3.7509999999999999</v>
      </c>
      <c r="G40" s="73" t="s">
        <v>102</v>
      </c>
      <c r="H40" s="50">
        <f t="shared" ref="H40:H51" si="11">E40/D40</f>
        <v>0.95499999999999996</v>
      </c>
      <c r="I40" s="51" t="s">
        <v>111</v>
      </c>
    </row>
    <row r="41" spans="1:12" ht="93" customHeight="1" x14ac:dyDescent="0.25">
      <c r="A41" s="52" t="s">
        <v>70</v>
      </c>
      <c r="B41" s="48" t="s">
        <v>71</v>
      </c>
      <c r="C41" s="71">
        <v>153740219.41</v>
      </c>
      <c r="D41" s="63">
        <v>139387485.90000001</v>
      </c>
      <c r="E41" s="64">
        <v>134618030.87</v>
      </c>
      <c r="F41" s="50">
        <f t="shared" si="10"/>
        <v>0.876</v>
      </c>
      <c r="G41" s="74" t="s">
        <v>128</v>
      </c>
      <c r="H41" s="50">
        <f t="shared" si="11"/>
        <v>0.96599999999999997</v>
      </c>
      <c r="I41" s="51" t="s">
        <v>111</v>
      </c>
    </row>
    <row r="42" spans="1:12" s="44" customFormat="1" ht="28.5" x14ac:dyDescent="0.25">
      <c r="A42" s="45" t="s">
        <v>72</v>
      </c>
      <c r="B42" s="46" t="s">
        <v>73</v>
      </c>
      <c r="C42" s="14">
        <f>C43+C44+C45+C46</f>
        <v>128798140</v>
      </c>
      <c r="D42" s="14">
        <f>D43+D44+D45+D46</f>
        <v>136686664.90000001</v>
      </c>
      <c r="E42" s="14">
        <f>E43+E44+E45+E46</f>
        <v>133736628.8</v>
      </c>
      <c r="F42" s="55">
        <f t="shared" si="10"/>
        <v>1.038</v>
      </c>
      <c r="G42" s="41" t="s">
        <v>111</v>
      </c>
      <c r="H42" s="55">
        <f t="shared" si="11"/>
        <v>0.97799999999999998</v>
      </c>
      <c r="I42" s="42" t="s">
        <v>111</v>
      </c>
      <c r="J42" s="43"/>
      <c r="K42" s="43"/>
      <c r="L42" s="43"/>
    </row>
    <row r="43" spans="1:12" ht="48.75" customHeight="1" x14ac:dyDescent="0.25">
      <c r="A43" s="52" t="s">
        <v>74</v>
      </c>
      <c r="B43" s="48" t="s">
        <v>75</v>
      </c>
      <c r="C43" s="71">
        <v>101487589.15000001</v>
      </c>
      <c r="D43" s="63">
        <v>3480000</v>
      </c>
      <c r="E43" s="64">
        <v>3469740</v>
      </c>
      <c r="F43" s="50">
        <f t="shared" si="10"/>
        <v>3.4000000000000002E-2</v>
      </c>
      <c r="G43" s="20" t="s">
        <v>135</v>
      </c>
      <c r="H43" s="50">
        <f t="shared" si="11"/>
        <v>0.997</v>
      </c>
      <c r="I43" s="51" t="s">
        <v>111</v>
      </c>
    </row>
    <row r="44" spans="1:12" ht="22.5" customHeight="1" x14ac:dyDescent="0.25">
      <c r="A44" s="52" t="s">
        <v>76</v>
      </c>
      <c r="B44" s="48" t="s">
        <v>77</v>
      </c>
      <c r="C44" s="71">
        <v>4700000</v>
      </c>
      <c r="D44" s="63">
        <v>3856539.3</v>
      </c>
      <c r="E44" s="64">
        <v>3781667.75</v>
      </c>
      <c r="F44" s="50">
        <f t="shared" si="10"/>
        <v>0.80500000000000005</v>
      </c>
      <c r="G44" s="75" t="s">
        <v>121</v>
      </c>
      <c r="H44" s="50">
        <f t="shared" si="11"/>
        <v>0.98099999999999998</v>
      </c>
      <c r="I44" s="51" t="s">
        <v>111</v>
      </c>
    </row>
    <row r="45" spans="1:12" ht="46.5" customHeight="1" x14ac:dyDescent="0.25">
      <c r="A45" s="52" t="s">
        <v>78</v>
      </c>
      <c r="B45" s="48" t="s">
        <v>79</v>
      </c>
      <c r="C45" s="71">
        <v>14262036.359999999</v>
      </c>
      <c r="D45" s="63">
        <v>118788373.42</v>
      </c>
      <c r="E45" s="64">
        <v>116184083.34</v>
      </c>
      <c r="F45" s="50">
        <f t="shared" si="10"/>
        <v>8.1460000000000008</v>
      </c>
      <c r="G45" s="20" t="s">
        <v>136</v>
      </c>
      <c r="H45" s="50">
        <f t="shared" si="11"/>
        <v>0.97799999999999998</v>
      </c>
      <c r="I45" s="51" t="s">
        <v>111</v>
      </c>
    </row>
    <row r="46" spans="1:12" ht="81" customHeight="1" x14ac:dyDescent="0.25">
      <c r="A46" s="52" t="s">
        <v>80</v>
      </c>
      <c r="B46" s="48" t="s">
        <v>81</v>
      </c>
      <c r="C46" s="71">
        <v>8348514.4400000004</v>
      </c>
      <c r="D46" s="63">
        <v>10561752.140000001</v>
      </c>
      <c r="E46" s="64">
        <v>10301137.75</v>
      </c>
      <c r="F46" s="50">
        <f t="shared" si="10"/>
        <v>1.234</v>
      </c>
      <c r="G46" s="18" t="s">
        <v>116</v>
      </c>
      <c r="H46" s="50">
        <f t="shared" si="11"/>
        <v>0.97499999999999998</v>
      </c>
      <c r="I46" s="51" t="s">
        <v>111</v>
      </c>
    </row>
    <row r="47" spans="1:12" s="44" customFormat="1" ht="28.5" x14ac:dyDescent="0.25">
      <c r="A47" s="45" t="s">
        <v>82</v>
      </c>
      <c r="B47" s="46" t="s">
        <v>83</v>
      </c>
      <c r="C47" s="14">
        <f>C49+C48</f>
        <v>12586884.199999999</v>
      </c>
      <c r="D47" s="14">
        <f t="shared" ref="D47:E47" si="12">D49+D48</f>
        <v>15635957.199999999</v>
      </c>
      <c r="E47" s="14">
        <f t="shared" si="12"/>
        <v>15124603</v>
      </c>
      <c r="F47" s="55">
        <f t="shared" si="10"/>
        <v>1.202</v>
      </c>
      <c r="G47" s="41" t="s">
        <v>111</v>
      </c>
      <c r="H47" s="55">
        <f t="shared" si="11"/>
        <v>0.96699999999999997</v>
      </c>
      <c r="I47" s="42" t="s">
        <v>111</v>
      </c>
      <c r="J47" s="43"/>
      <c r="K47" s="43"/>
      <c r="L47" s="43"/>
    </row>
    <row r="48" spans="1:12" s="44" customFormat="1" ht="75" x14ac:dyDescent="0.25">
      <c r="A48" s="21" t="s">
        <v>84</v>
      </c>
      <c r="B48" s="76" t="s">
        <v>85</v>
      </c>
      <c r="C48" s="71">
        <v>10086884.18</v>
      </c>
      <c r="D48" s="63">
        <v>11635957.18</v>
      </c>
      <c r="E48" s="64">
        <v>11635957.18</v>
      </c>
      <c r="F48" s="50">
        <f t="shared" si="10"/>
        <v>1.1539999999999999</v>
      </c>
      <c r="G48" s="18" t="s">
        <v>116</v>
      </c>
      <c r="H48" s="50">
        <f t="shared" si="11"/>
        <v>1</v>
      </c>
      <c r="I48" s="51" t="s">
        <v>111</v>
      </c>
      <c r="J48" s="43"/>
      <c r="K48" s="43"/>
      <c r="L48" s="43"/>
    </row>
    <row r="49" spans="1:12" ht="45" x14ac:dyDescent="0.25">
      <c r="A49" s="52" t="s">
        <v>86</v>
      </c>
      <c r="B49" s="48" t="s">
        <v>87</v>
      </c>
      <c r="C49" s="77">
        <v>2500000</v>
      </c>
      <c r="D49" s="63">
        <v>4000000</v>
      </c>
      <c r="E49" s="64">
        <v>3488645.84</v>
      </c>
      <c r="F49" s="50">
        <f t="shared" si="10"/>
        <v>1.395</v>
      </c>
      <c r="G49" s="73" t="s">
        <v>97</v>
      </c>
      <c r="H49" s="50">
        <f t="shared" si="11"/>
        <v>0.872</v>
      </c>
      <c r="I49" s="53" t="s">
        <v>129</v>
      </c>
    </row>
    <row r="50" spans="1:12" s="44" customFormat="1" ht="42.75" x14ac:dyDescent="0.25">
      <c r="A50" s="45" t="s">
        <v>90</v>
      </c>
      <c r="B50" s="46" t="s">
        <v>88</v>
      </c>
      <c r="C50" s="14">
        <f>C51</f>
        <v>345000</v>
      </c>
      <c r="D50" s="14">
        <f>D51</f>
        <v>345000</v>
      </c>
      <c r="E50" s="14">
        <f>E51</f>
        <v>342504.9</v>
      </c>
      <c r="F50" s="55">
        <f t="shared" si="10"/>
        <v>0.99299999999999999</v>
      </c>
      <c r="G50" s="41" t="s">
        <v>111</v>
      </c>
      <c r="H50" s="55">
        <f t="shared" si="11"/>
        <v>0.99299999999999999</v>
      </c>
      <c r="I50" s="42" t="s">
        <v>111</v>
      </c>
      <c r="J50" s="43"/>
      <c r="K50" s="43"/>
      <c r="L50" s="43"/>
    </row>
    <row r="51" spans="1:12" ht="30" x14ac:dyDescent="0.25">
      <c r="A51" s="52" t="s">
        <v>91</v>
      </c>
      <c r="B51" s="48" t="s">
        <v>89</v>
      </c>
      <c r="C51" s="71">
        <v>345000</v>
      </c>
      <c r="D51" s="63">
        <v>345000</v>
      </c>
      <c r="E51" s="64">
        <v>342504.92</v>
      </c>
      <c r="F51" s="50">
        <f t="shared" si="10"/>
        <v>0.99299999999999999</v>
      </c>
      <c r="G51" s="70" t="s">
        <v>111</v>
      </c>
      <c r="H51" s="50">
        <f t="shared" si="11"/>
        <v>0.99299999999999999</v>
      </c>
      <c r="I51" s="54" t="s">
        <v>111</v>
      </c>
    </row>
    <row r="52" spans="1:12" x14ac:dyDescent="0.25">
      <c r="A52" s="78" t="s">
        <v>3</v>
      </c>
    </row>
    <row r="53" spans="1:12" s="82" customFormat="1" ht="18" customHeight="1" x14ac:dyDescent="0.25">
      <c r="A53" s="86" t="s">
        <v>137</v>
      </c>
      <c r="B53" s="87"/>
      <c r="C53" s="88"/>
      <c r="D53" s="88"/>
      <c r="E53" s="88"/>
      <c r="F53" s="89"/>
      <c r="G53" s="89"/>
      <c r="H53" s="89"/>
      <c r="I53" s="90"/>
      <c r="J53" s="81"/>
      <c r="K53" s="81"/>
      <c r="L53" s="81"/>
    </row>
    <row r="54" spans="1:12" s="82" customFormat="1" ht="27.75" customHeight="1" x14ac:dyDescent="0.25">
      <c r="A54" s="93" t="s">
        <v>138</v>
      </c>
      <c r="B54" s="93"/>
      <c r="C54" s="93"/>
      <c r="D54" s="93"/>
      <c r="E54" s="93"/>
      <c r="F54" s="93"/>
      <c r="G54" s="93"/>
      <c r="H54" s="93"/>
      <c r="I54" s="93"/>
      <c r="J54" s="81"/>
      <c r="K54" s="81"/>
      <c r="L54" s="81"/>
    </row>
    <row r="55" spans="1:12" x14ac:dyDescent="0.25">
      <c r="A55" s="83" t="s">
        <v>113</v>
      </c>
    </row>
    <row r="57" spans="1:12" s="5" customFormat="1" ht="12.75" x14ac:dyDescent="0.25">
      <c r="A57" s="3" t="s">
        <v>98</v>
      </c>
      <c r="B57" s="3"/>
      <c r="C57" s="3"/>
      <c r="D57" s="4"/>
      <c r="E57" s="3"/>
      <c r="F57" s="94" t="s">
        <v>101</v>
      </c>
      <c r="G57" s="94"/>
      <c r="I57" s="3"/>
      <c r="J57" s="3"/>
      <c r="K57" s="3"/>
      <c r="L57" s="3"/>
    </row>
    <row r="58" spans="1:12" s="5" customFormat="1" ht="12.75" x14ac:dyDescent="0.25">
      <c r="A58" s="3" t="s">
        <v>99</v>
      </c>
      <c r="B58" s="3"/>
      <c r="C58" s="3"/>
      <c r="D58" s="23" t="s">
        <v>92</v>
      </c>
      <c r="E58" s="3"/>
      <c r="F58" s="95" t="s">
        <v>93</v>
      </c>
      <c r="G58" s="95"/>
    </row>
    <row r="59" spans="1:12" s="2" customFormat="1" ht="12.75" x14ac:dyDescent="0.25">
      <c r="A59" s="22"/>
      <c r="B59" s="1"/>
      <c r="C59" s="1"/>
      <c r="D59" s="1"/>
      <c r="E59" s="1"/>
      <c r="F59" s="1"/>
      <c r="G59" s="16"/>
    </row>
    <row r="60" spans="1:12" s="2" customFormat="1" ht="12.75" x14ac:dyDescent="0.25">
      <c r="A60" s="22"/>
      <c r="B60" s="1"/>
      <c r="C60" s="1"/>
      <c r="D60" s="1"/>
      <c r="E60" s="1"/>
      <c r="F60" s="1"/>
      <c r="G60" s="16"/>
    </row>
    <row r="61" spans="1:12" s="2" customFormat="1" ht="12.75" x14ac:dyDescent="0.25">
      <c r="A61" s="22"/>
      <c r="B61" s="1"/>
      <c r="C61" s="1"/>
      <c r="D61" s="1"/>
      <c r="E61" s="1"/>
      <c r="F61" s="1"/>
      <c r="G61" s="16"/>
      <c r="H61" s="1"/>
      <c r="I61" s="1"/>
      <c r="J61" s="1"/>
      <c r="K61" s="1"/>
    </row>
    <row r="62" spans="1:12" s="2" customFormat="1" ht="12.75" x14ac:dyDescent="0.25">
      <c r="A62" s="91" t="s">
        <v>139</v>
      </c>
      <c r="B62" s="91"/>
      <c r="C62" s="91"/>
      <c r="D62" s="91"/>
      <c r="E62" s="91"/>
      <c r="F62" s="91"/>
      <c r="G62" s="16"/>
      <c r="H62" s="1"/>
      <c r="I62" s="1"/>
      <c r="J62" s="1"/>
      <c r="K62" s="1"/>
    </row>
    <row r="63" spans="1:12" s="2" customFormat="1" ht="12.75" x14ac:dyDescent="0.25">
      <c r="A63" s="22"/>
      <c r="B63" s="22"/>
      <c r="C63" s="22"/>
      <c r="D63" s="22"/>
      <c r="E63" s="22"/>
      <c r="F63" s="22"/>
      <c r="G63" s="16"/>
      <c r="H63" s="1"/>
      <c r="I63" s="1"/>
      <c r="J63" s="1"/>
      <c r="K63" s="1"/>
    </row>
    <row r="64" spans="1:12" s="2" customFormat="1" ht="12.75" x14ac:dyDescent="0.25">
      <c r="A64" s="91" t="s">
        <v>100</v>
      </c>
      <c r="B64" s="91"/>
      <c r="C64" s="91"/>
      <c r="D64" s="91"/>
      <c r="E64" s="91"/>
      <c r="F64" s="22"/>
      <c r="G64" s="16"/>
      <c r="H64" s="1"/>
      <c r="I64" s="1"/>
      <c r="J64" s="1"/>
      <c r="K64" s="1"/>
    </row>
  </sheetData>
  <mergeCells count="6">
    <mergeCell ref="A64:E64"/>
    <mergeCell ref="A2:I2"/>
    <mergeCell ref="A54:I54"/>
    <mergeCell ref="F57:G57"/>
    <mergeCell ref="F58:G58"/>
    <mergeCell ref="A62:F62"/>
  </mergeCells>
  <pageMargins left="0.25" right="0.25" top="0.75" bottom="0.75" header="0.3" footer="0.3"/>
  <pageSetup paperSize="9" scale="65" orientation="landscape" r:id="rId1"/>
  <rowBreaks count="1" manualBreakCount="1">
    <brk id="1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Расходы ГО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Зарипова Эльза Ильдаровна</dc:creator>
  <cp:lastModifiedBy>Татьяна Александровна Миллер</cp:lastModifiedBy>
  <cp:lastPrinted>2025-03-25T04:01:27Z</cp:lastPrinted>
  <dcterms:created xsi:type="dcterms:W3CDTF">2019-03-05T10:38:09Z</dcterms:created>
  <dcterms:modified xsi:type="dcterms:W3CDTF">2025-03-25T04:01:31Z</dcterms:modified>
</cp:coreProperties>
</file>