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Совета на Публичку\"/>
    </mc:Choice>
  </mc:AlternateContent>
  <bookViews>
    <workbookView xWindow="-120" yWindow="-120" windowWidth="29040" windowHeight="15840"/>
  </bookViews>
  <sheets>
    <sheet name="Ожидаемое исполнение" sheetId="2" r:id="rId1"/>
    <sheet name="Лист1" sheetId="3" r:id="rId2"/>
  </sheets>
  <definedNames>
    <definedName name="_xlnm._FilterDatabase" localSheetId="1" hidden="1">Лист1!$A$1:$D$105</definedName>
    <definedName name="_xlnm.Print_Titles" localSheetId="0">'Ожидаемое исполнение'!$3:$4</definedName>
    <definedName name="_xlnm.Print_Area" localSheetId="0">'Ожидаемое исполнение'!$A$1:$C$46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C25" i="2" l="1"/>
  <c r="C45" i="2" l="1"/>
  <c r="C24" i="2" l="1"/>
  <c r="D100" i="3" l="1"/>
  <c r="C100" i="3"/>
  <c r="B100" i="3"/>
  <c r="D97" i="3"/>
  <c r="C97" i="3"/>
  <c r="B97" i="3"/>
  <c r="D92" i="3"/>
  <c r="C92" i="3"/>
  <c r="B92" i="3"/>
  <c r="D86" i="3"/>
  <c r="C86" i="3"/>
  <c r="B86" i="3"/>
  <c r="D79" i="3"/>
  <c r="C79" i="3"/>
  <c r="B79" i="3"/>
  <c r="D74" i="3"/>
  <c r="C74" i="3"/>
  <c r="B74" i="3"/>
  <c r="D66" i="3"/>
  <c r="D64" i="3" s="1"/>
  <c r="C66" i="3"/>
  <c r="C64" i="3" s="1"/>
  <c r="B64" i="3"/>
  <c r="D58" i="3"/>
  <c r="C58" i="3"/>
  <c r="B58" i="3"/>
  <c r="D52" i="3"/>
  <c r="C52" i="3"/>
  <c r="B52" i="3"/>
  <c r="D39" i="3"/>
  <c r="C39" i="3"/>
  <c r="B39" i="3"/>
  <c r="D26" i="3"/>
  <c r="C26" i="3"/>
  <c r="B26" i="3"/>
  <c r="D17" i="3"/>
  <c r="C17" i="3"/>
  <c r="B17" i="3"/>
  <c r="D2" i="3"/>
  <c r="C2" i="3"/>
  <c r="B2" i="3"/>
  <c r="D105" i="3" l="1"/>
  <c r="C105" i="3"/>
  <c r="B105" i="3"/>
  <c r="C5" i="2" l="1"/>
  <c r="C33" i="2" l="1"/>
  <c r="C46" i="2" s="1"/>
  <c r="E46" i="2" s="1"/>
</calcChain>
</file>

<file path=xl/sharedStrings.xml><?xml version="1.0" encoding="utf-8"?>
<sst xmlns="http://schemas.openxmlformats.org/spreadsheetml/2006/main" count="151" uniqueCount="151">
  <si>
    <t>Акцизы по подакцизным товарам (продукции), производимым на территории Российской Федерации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</si>
  <si>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</si>
  <si>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</si>
  <si>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</si>
  <si>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</si>
  <si>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</si>
  <si>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</si>
  <si>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</si>
  <si>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</si>
  <si>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</si>
  <si>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Наименование</t>
  </si>
  <si>
    <t>Налог на доходы физических лиц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</si>
  <si>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</si>
  <si>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</si>
  <si>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</si>
  <si>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</si>
  <si>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</si>
  <si>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</si>
  <si>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Налог на имущество организаций</t>
  </si>
  <si>
    <t>Земельный налог</t>
  </si>
  <si>
    <t>Налог на добычу полезных ископаемых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</si>
  <si>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</si>
  <si>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</si>
  <si>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</si>
  <si>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</si>
  <si>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</si>
  <si>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</si>
  <si>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</si>
  <si>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Федерации, всего</t>
  </si>
  <si>
    <t>Дотации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</si>
  <si>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</si>
  <si>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</si>
  <si>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</si>
  <si>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</si>
  <si>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>ОБСЛУЖИВАНИЕ ГОСУДАРСТВЕННОГО (МУНИЦИПАЛЬНОГО) ДОЛГА</t>
  </si>
  <si>
    <t>Прочие неналоговые доходы</t>
  </si>
  <si>
    <t>(в рублях)</t>
  </si>
  <si>
    <t>ОХРАНА ОКРУЖАЮЩЕЙ СРЕДЫ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</si>
  <si>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</si>
  <si>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</si>
  <si>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</si>
  <si>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</si>
  <si>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</si>
  <si>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</si>
  <si>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</si>
  <si>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</si>
  <si>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</si>
  <si>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</si>
  <si>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</si>
  <si>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</si>
  <si>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</si>
  <si>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в т.ч. исполнение муниципальных гарантий без права регрессивного требования гаранта к принципалу или уступки гаранту прав</t>
  </si>
  <si>
    <t>НАЦИОНАЛЬНАЯ ОБОРОНА</t>
  </si>
  <si>
    <t>Вооруженные Силы Российской Федерации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</si>
  <si>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</si>
  <si>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</si>
  <si>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</si>
  <si>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</si>
  <si>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</si>
  <si>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</si>
  <si>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</si>
  <si>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Органы прокуратуры и следствия</t>
  </si>
  <si>
    <t>Органы внутренних дел</t>
  </si>
  <si>
    <t>Войска национальной гвардии Российской Федерации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</si>
  <si>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</si>
  <si>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</si>
  <si>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</si>
  <si>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</si>
  <si>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</si>
  <si>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</si>
  <si>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</si>
  <si>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</si>
  <si>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</si>
  <si>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</si>
  <si>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</si>
  <si>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</si>
  <si>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</si>
  <si>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</si>
  <si>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</si>
  <si>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</si>
  <si>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</si>
  <si>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</si>
  <si>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</si>
  <si>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</si>
  <si>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</si>
  <si>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</si>
  <si>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</si>
  <si>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</si>
  <si>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</si>
  <si>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</si>
  <si>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</si>
  <si>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</si>
  <si>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</si>
  <si>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</si>
  <si>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</si>
  <si>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</si>
  <si>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</si>
  <si>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</si>
  <si>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</si>
  <si>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</si>
  <si>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</si>
  <si>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</si>
  <si>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Прикладные научные исследования в области образования</t>
  </si>
  <si>
    <t>Другие вопросы в области образования</t>
  </si>
  <si>
    <t>Культура</t>
  </si>
  <si>
    <t>Кинематография</t>
  </si>
  <si>
    <t>Прикладные научные исследования в области культуры, кинематографии</t>
  </si>
  <si>
    <t>Другие вопросы в области культуры, кинематографии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</si>
  <si>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</si>
  <si>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</si>
  <si>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</si>
  <si>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</si>
  <si>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</si>
  <si>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</si>
  <si>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</si>
  <si>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</si>
  <si>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</si>
  <si>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</si>
  <si>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</si>
  <si>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</si>
  <si>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</si>
  <si>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</si>
  <si>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</si>
  <si>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</si>
  <si>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</si>
  <si>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</si>
  <si>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</si>
  <si>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</si>
  <si>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</si>
  <si>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Условно утвержденные расходы</t>
  </si>
  <si>
    <t>ВСЕГО РАСХОДОВ</t>
  </si>
  <si>
    <t>Задолженность и перерасчеты по отмененным налогам, сборам и иным обязательным платежам</t>
  </si>
  <si>
    <t>Налоговые и неналоговые доходы</t>
  </si>
  <si>
    <t>Итого доходов</t>
  </si>
  <si>
    <t>Ожидаемое исполнение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</si>
  <si>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</si>
  <si>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</si>
  <si>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</si>
  <si>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</si>
  <si>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</si>
  <si>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</si>
  <si>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</si>
  <si>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</si>
  <si>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</si>
  <si>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</si>
  <si>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</si>
  <si>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Итого расходов</t>
  </si>
  <si>
    <t>профицит (+), дефицит (-)</t>
  </si>
  <si>
    <t xml:space="preserve">Оценка ожидаемого исполнения бюджета городского округа город Салават
Республики Башкортостан за 2025 год  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</si>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</sst>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4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0" fontId="7" fillId="2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4" fontId="7" fillId="2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3" fontId="8" fillId="2" borderId="0" xfId="4" applyFont="1" applyFill="1" applyAlignment="1">
      <alignment vertical="center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Финансовый" xfId="4" builtinId="3"/>
  </cellStyles>
  <dxfs count="1">
    <dxf>
      <fill>
        <patternFill patternType="solid">
          <fgColor rgb="FFD8E4B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topLeftCell="B1" zoomScale="110" zoomScaleNormal="110" zoomScaleSheetLayoutView="110" workbookViewId="0">
      <pane ySplit="4" topLeftCell="A29" activePane="bottomLeft" state="frozenSplit"/>
      <selection activeCell="B1" sqref="B1"/>
      <selection pane="bottomLeft" activeCell="C34" sqref="C34:C44"/>
    </sheetView>
  </sheetViews>
  <sheetFormatPr defaultRowHeight="18.75" x14ac:dyDescent="0.2"/>
  <cols>
    <col min="1" max="1" width="5.7109375" style="8" hidden="1" customWidth="1"/>
    <col min="2" max="2" width="76.42578125" style="8" customWidth="1"/>
    <col min="3" max="3" width="20.5703125" style="25" customWidth="1"/>
    <col min="4" max="4" width="22" style="8" bestFit="1" customWidth="1"/>
    <col min="5" max="16384" width="9.140625" style="8"/>
  </cols>
  <sheetData>
    <row r="1" spans="1:4" ht="41.25" customHeight="1" x14ac:dyDescent="0.2">
      <c r="B1" s="29" t="s">
        <v>148</v>
      </c>
      <c r="C1" s="29"/>
    </row>
    <row r="2" spans="1:4" x14ac:dyDescent="0.2">
      <c r="B2" s="9"/>
      <c r="C2" s="26" t="s">
        <v>36</v>
      </c>
    </row>
    <row r="3" spans="1:4" s="10" customFormat="1" ht="37.5" x14ac:dyDescent="0.2">
      <c r="B3" s="11" t="s">
        <v>10</v>
      </c>
      <c r="C3" s="12" t="s">
        <v>134</v>
      </c>
    </row>
    <row r="4" spans="1:4" x14ac:dyDescent="0.2">
      <c r="B4" s="13">
        <v>1</v>
      </c>
      <c r="C4" s="14">
        <v>2</v>
      </c>
    </row>
    <row r="5" spans="1:4" s="16" customFormat="1" ht="19.5" x14ac:dyDescent="0.2">
      <c r="B5" s="17" t="s">
        <v>132</v>
      </c>
      <c r="C5" s="15">
        <f>SUM(C6:C23)</f>
        <v>2029065300</v>
      </c>
      <c r="D5" s="18"/>
    </row>
    <row r="6" spans="1:4" x14ac:dyDescent="0.2">
      <c r="B6" s="19" t="s">
        <v>11</v>
      </c>
      <c r="C6" s="20">
        <v>1146066811.9400001</v>
      </c>
    </row>
    <row r="7" spans="1:4" x14ac:dyDescent="0.2">
      <c r="B7" s="19" t="s">
        <v>12</v>
      </c>
      <c r="C7" s="20">
        <v>7245765.3099999996</v>
      </c>
    </row>
    <row r="8" spans="1:4" x14ac:dyDescent="0.2">
      <c r="A8" s="8" t="s">
        <v>0</v>
      </c>
      <c r="B8" s="19" t="s">
        <v>13</v>
      </c>
      <c r="C8" s="20">
        <v>265378325.40000001</v>
      </c>
    </row>
    <row r="9" spans="1:4" x14ac:dyDescent="0.2">
      <c r="B9" s="19" t="s">
        <v>14</v>
      </c>
      <c r="C9" s="20">
        <v>90000</v>
      </c>
    </row>
    <row r="10" spans="1:4" x14ac:dyDescent="0.2">
      <c r="B10" s="19" t="s">
        <v>15</v>
      </c>
      <c r="C10" s="20">
        <v>644642</v>
      </c>
    </row>
    <row r="11" spans="1:4" ht="37.5" x14ac:dyDescent="0.2">
      <c r="B11" s="19" t="s">
        <v>16</v>
      </c>
      <c r="C11" s="20">
        <v>16596630</v>
      </c>
    </row>
    <row r="12" spans="1:4" x14ac:dyDescent="0.2">
      <c r="B12" s="19" t="s">
        <v>17</v>
      </c>
      <c r="C12" s="20">
        <v>55865989.799999997</v>
      </c>
    </row>
    <row r="13" spans="1:4" x14ac:dyDescent="0.2">
      <c r="B13" s="19" t="s">
        <v>18</v>
      </c>
      <c r="C13" s="20">
        <v>71141808.790000007</v>
      </c>
    </row>
    <row r="14" spans="1:4" x14ac:dyDescent="0.2">
      <c r="B14" s="19" t="s">
        <v>19</v>
      </c>
      <c r="C14" s="20">
        <v>116526247.16</v>
      </c>
    </row>
    <row r="15" spans="1:4" x14ac:dyDescent="0.2">
      <c r="B15" s="19" t="s">
        <v>20</v>
      </c>
      <c r="C15" s="20">
        <v>0</v>
      </c>
    </row>
    <row r="16" spans="1:4" x14ac:dyDescent="0.2">
      <c r="B16" s="19" t="s">
        <v>21</v>
      </c>
      <c r="C16" s="20">
        <v>58757197.240000002</v>
      </c>
    </row>
    <row r="17" spans="2:3" ht="37.5" x14ac:dyDescent="0.2">
      <c r="B17" s="19" t="s">
        <v>131</v>
      </c>
      <c r="C17" s="20">
        <v>0</v>
      </c>
    </row>
    <row r="18" spans="2:3" ht="37.5" x14ac:dyDescent="0.2">
      <c r="B18" s="19" t="s">
        <v>22</v>
      </c>
      <c r="C18" s="20">
        <v>152565062.83000001</v>
      </c>
    </row>
    <row r="19" spans="2:3" x14ac:dyDescent="0.2">
      <c r="B19" s="19" t="s">
        <v>23</v>
      </c>
      <c r="C19" s="20">
        <v>7034009.3399999999</v>
      </c>
    </row>
    <row r="20" spans="2:3" ht="37.5" x14ac:dyDescent="0.2">
      <c r="B20" s="19" t="s">
        <v>24</v>
      </c>
      <c r="C20" s="20">
        <v>4659812.9400000004</v>
      </c>
    </row>
    <row r="21" spans="2:3" s="16" customFormat="1" ht="19.5" x14ac:dyDescent="0.2">
      <c r="B21" s="19" t="s">
        <v>25</v>
      </c>
      <c r="C21" s="20">
        <v>117677080.19</v>
      </c>
    </row>
    <row r="22" spans="2:3" x14ac:dyDescent="0.2">
      <c r="B22" s="19" t="s">
        <v>26</v>
      </c>
      <c r="C22" s="20">
        <v>4380061.7699999996</v>
      </c>
    </row>
    <row r="23" spans="2:3" x14ac:dyDescent="0.2">
      <c r="B23" s="19" t="s">
        <v>35</v>
      </c>
      <c r="C23" s="20">
        <v>4435855.29</v>
      </c>
    </row>
    <row r="24" spans="2:3" s="10" customFormat="1" x14ac:dyDescent="0.2">
      <c r="B24" s="17" t="s">
        <v>27</v>
      </c>
      <c r="C24" s="15">
        <f t="shared" ref="C24" si="0">C25</f>
        <v>2651007695.6100001</v>
      </c>
    </row>
    <row r="25" spans="2:3" ht="37.5" x14ac:dyDescent="0.2">
      <c r="B25" s="19" t="s">
        <v>28</v>
      </c>
      <c r="C25" s="20">
        <f>SUM(C26:C32)</f>
        <v>2651007695.6100001</v>
      </c>
    </row>
    <row r="26" spans="2:3" x14ac:dyDescent="0.2">
      <c r="B26" s="19" t="s">
        <v>29</v>
      </c>
      <c r="C26" s="20">
        <v>157488727.18000001</v>
      </c>
    </row>
    <row r="27" spans="2:3" x14ac:dyDescent="0.2">
      <c r="B27" s="19" t="s">
        <v>30</v>
      </c>
      <c r="C27" s="20">
        <v>801704270.48000002</v>
      </c>
    </row>
    <row r="28" spans="2:3" x14ac:dyDescent="0.2">
      <c r="B28" s="19" t="s">
        <v>31</v>
      </c>
      <c r="C28" s="20">
        <v>1634674993.76</v>
      </c>
    </row>
    <row r="29" spans="2:3" x14ac:dyDescent="0.2">
      <c r="B29" s="19" t="s">
        <v>32</v>
      </c>
      <c r="C29" s="20">
        <v>73824953.909999996</v>
      </c>
    </row>
    <row r="30" spans="2:3" x14ac:dyDescent="0.2">
      <c r="B30" s="19" t="s">
        <v>33</v>
      </c>
      <c r="C30" s="20">
        <v>0</v>
      </c>
    </row>
    <row r="31" spans="2:3" ht="75" x14ac:dyDescent="0.2">
      <c r="B31" s="19" t="s">
        <v>150</v>
      </c>
      <c r="C31" s="20">
        <v>290777.67</v>
      </c>
    </row>
    <row r="32" spans="2:3" ht="36.75" customHeight="1" x14ac:dyDescent="0.2">
      <c r="B32" s="19" t="s">
        <v>149</v>
      </c>
      <c r="C32" s="20">
        <v>-16976027.390000001</v>
      </c>
    </row>
    <row r="33" spans="2:5" x14ac:dyDescent="0.2">
      <c r="B33" s="21" t="s">
        <v>133</v>
      </c>
      <c r="C33" s="15">
        <f>C5+C24</f>
        <v>4680072995.6100006</v>
      </c>
    </row>
    <row r="34" spans="2:5" x14ac:dyDescent="0.2">
      <c r="B34" s="22" t="s">
        <v>135</v>
      </c>
      <c r="C34" s="23">
        <v>344849868</v>
      </c>
    </row>
    <row r="35" spans="2:5" ht="19.5" customHeight="1" x14ac:dyDescent="0.2">
      <c r="B35" s="22" t="s">
        <v>136</v>
      </c>
      <c r="C35" s="23">
        <v>43882007.400000006</v>
      </c>
    </row>
    <row r="36" spans="2:5" ht="19.5" customHeight="1" x14ac:dyDescent="0.2">
      <c r="B36" s="22" t="s">
        <v>137</v>
      </c>
      <c r="C36" s="23">
        <v>376365458.69999999</v>
      </c>
    </row>
    <row r="37" spans="2:5" x14ac:dyDescent="0.2">
      <c r="B37" s="22" t="s">
        <v>138</v>
      </c>
      <c r="C37" s="23">
        <v>508186516.59999996</v>
      </c>
    </row>
    <row r="38" spans="2:5" x14ac:dyDescent="0.2">
      <c r="B38" s="22" t="s">
        <v>139</v>
      </c>
      <c r="C38" s="23">
        <v>7037500</v>
      </c>
    </row>
    <row r="39" spans="2:5" x14ac:dyDescent="0.2">
      <c r="B39" s="22" t="s">
        <v>140</v>
      </c>
      <c r="C39" s="23">
        <f>2923204415.8-0.94</f>
        <v>2923204414.8600001</v>
      </c>
    </row>
    <row r="40" spans="2:5" x14ac:dyDescent="0.2">
      <c r="B40" s="22" t="s">
        <v>141</v>
      </c>
      <c r="C40" s="23">
        <v>84864275.099999994</v>
      </c>
    </row>
    <row r="41" spans="2:5" x14ac:dyDescent="0.2">
      <c r="B41" s="22" t="s">
        <v>142</v>
      </c>
      <c r="C41" s="23">
        <v>208511552.70000002</v>
      </c>
    </row>
    <row r="42" spans="2:5" x14ac:dyDescent="0.2">
      <c r="B42" s="22" t="s">
        <v>143</v>
      </c>
      <c r="C42" s="23">
        <v>137511970</v>
      </c>
    </row>
    <row r="43" spans="2:5" x14ac:dyDescent="0.2">
      <c r="B43" s="22" t="s">
        <v>144</v>
      </c>
      <c r="C43" s="23">
        <v>14086828.800000001</v>
      </c>
    </row>
    <row r="44" spans="2:5" x14ac:dyDescent="0.2">
      <c r="B44" s="22" t="s">
        <v>145</v>
      </c>
      <c r="C44" s="23">
        <v>287550</v>
      </c>
    </row>
    <row r="45" spans="2:5" x14ac:dyDescent="0.2">
      <c r="B45" s="27" t="s">
        <v>146</v>
      </c>
      <c r="C45" s="28">
        <f>SUM(C34:C44)</f>
        <v>4648787942.1599998</v>
      </c>
    </row>
    <row r="46" spans="2:5" s="10" customFormat="1" x14ac:dyDescent="0.2">
      <c r="B46" s="24" t="s">
        <v>147</v>
      </c>
      <c r="C46" s="15">
        <f>C33-C45</f>
        <v>31285053.450000763</v>
      </c>
      <c r="D46" s="31">
        <v>31285053.449999999</v>
      </c>
      <c r="E46" s="30">
        <f>C46-D46</f>
        <v>7.6368451118469238E-7</v>
      </c>
    </row>
  </sheetData>
  <mergeCells count="1">
    <mergeCell ref="B1:C1"/>
  </mergeCells>
  <pageMargins left="0.98425196850393704" right="0.19685039370078741" top="0.39370078740157483" bottom="0.39370078740157483" header="0.51181102362204722" footer="0.51181102362204722"/>
  <pageSetup paperSize="9" scale="90" fitToHeight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05"/>
  <sheetViews>
    <sheetView workbookViewId="0">
      <selection activeCell="A2" sqref="A2:D97"/>
    </sheetView>
  </sheetViews>
  <sheetFormatPr defaultRowHeight="12.75" x14ac:dyDescent="0.2"/>
  <cols>
    <col min="1" max="1" width="52" customWidth="1"/>
    <col min="2" max="4" width="16.42578125" bestFit="1" customWidth="1"/>
  </cols>
  <sheetData>
    <row r="1" spans="1:4" ht="18.75" x14ac:dyDescent="0.3">
      <c r="A1" s="1"/>
      <c r="B1" s="2"/>
      <c r="C1" s="2"/>
      <c r="D1" s="2"/>
    </row>
    <row r="2" spans="1:4" ht="37.5" x14ac:dyDescent="0.2">
      <c r="A2" s="3" t="s">
        <v>1</v>
      </c>
      <c r="B2" s="4">
        <f>B3+B4+B5+B6+B7+B8+B9+B10+B11+B12+B13+B14+B15</f>
        <v>234328.09999999998</v>
      </c>
      <c r="C2" s="4">
        <f>C3+C4+C5+C6+C7+C8+C9+C10+C11+C12+C13+C14+C15</f>
        <v>260811.53</v>
      </c>
      <c r="D2" s="4">
        <f>D3+D4+D5+D6+D7+D8+D9+D10+D11+D12+D13+D14+D15</f>
        <v>260811.53000000003</v>
      </c>
    </row>
    <row r="3" spans="1:4" ht="37.5" hidden="1" x14ac:dyDescent="0.2">
      <c r="A3" s="6" t="s">
        <v>38</v>
      </c>
      <c r="B3" s="7"/>
      <c r="C3" s="7"/>
      <c r="D3" s="7"/>
    </row>
    <row r="4" spans="1:4" ht="75" hidden="1" x14ac:dyDescent="0.2">
      <c r="A4" s="6" t="s">
        <v>39</v>
      </c>
      <c r="B4" s="7"/>
      <c r="C4" s="7"/>
      <c r="D4" s="7"/>
    </row>
    <row r="5" spans="1:4" ht="93.75" hidden="1" x14ac:dyDescent="0.2">
      <c r="A5" s="6" t="s">
        <v>40</v>
      </c>
      <c r="B5" s="7">
        <v>9367</v>
      </c>
      <c r="C5" s="7">
        <v>10728</v>
      </c>
      <c r="D5" s="7">
        <v>10728</v>
      </c>
    </row>
    <row r="6" spans="1:4" ht="93.75" hidden="1" x14ac:dyDescent="0.2">
      <c r="A6" s="6" t="s">
        <v>41</v>
      </c>
      <c r="B6" s="7">
        <v>112654</v>
      </c>
      <c r="C6" s="7">
        <v>132482.21</v>
      </c>
      <c r="D6" s="7">
        <v>132071.26</v>
      </c>
    </row>
    <row r="7" spans="1:4" ht="18.75" hidden="1" x14ac:dyDescent="0.2">
      <c r="A7" s="6" t="s">
        <v>42</v>
      </c>
      <c r="B7" s="7">
        <v>11.7</v>
      </c>
      <c r="C7" s="7">
        <v>11.7</v>
      </c>
      <c r="D7" s="7">
        <v>11.7</v>
      </c>
    </row>
    <row r="8" spans="1:4" ht="75" hidden="1" x14ac:dyDescent="0.2">
      <c r="A8" s="6" t="s">
        <v>43</v>
      </c>
      <c r="B8" s="7"/>
      <c r="C8" s="7"/>
      <c r="D8" s="7"/>
    </row>
    <row r="9" spans="1:4" ht="37.5" hidden="1" x14ac:dyDescent="0.2">
      <c r="A9" s="6" t="s">
        <v>44</v>
      </c>
      <c r="B9" s="7"/>
      <c r="C9" s="7"/>
      <c r="D9" s="7"/>
    </row>
    <row r="10" spans="1:4" ht="37.5" hidden="1" x14ac:dyDescent="0.2">
      <c r="A10" s="6" t="s">
        <v>45</v>
      </c>
      <c r="B10" s="7"/>
      <c r="C10" s="7"/>
      <c r="D10" s="7"/>
    </row>
    <row r="11" spans="1:4" ht="18.75" hidden="1" x14ac:dyDescent="0.2">
      <c r="A11" s="6" t="s">
        <v>46</v>
      </c>
      <c r="B11" s="7"/>
      <c r="C11" s="7"/>
      <c r="D11" s="7"/>
    </row>
    <row r="12" spans="1:4" ht="18.75" hidden="1" x14ac:dyDescent="0.2">
      <c r="A12" s="6" t="s">
        <v>47</v>
      </c>
      <c r="B12" s="7"/>
      <c r="C12" s="7"/>
      <c r="D12" s="7"/>
    </row>
    <row r="13" spans="1:4" ht="18.75" hidden="1" x14ac:dyDescent="0.2">
      <c r="A13" s="6" t="s">
        <v>48</v>
      </c>
      <c r="B13" s="7">
        <v>5000</v>
      </c>
      <c r="C13" s="7">
        <v>5000</v>
      </c>
      <c r="D13" s="7">
        <v>5000</v>
      </c>
    </row>
    <row r="14" spans="1:4" ht="37.5" hidden="1" x14ac:dyDescent="0.2">
      <c r="A14" s="6" t="s">
        <v>49</v>
      </c>
      <c r="B14" s="7"/>
      <c r="C14" s="7"/>
      <c r="D14" s="7"/>
    </row>
    <row r="15" spans="1:4" ht="18.75" hidden="1" x14ac:dyDescent="0.2">
      <c r="A15" s="6" t="s">
        <v>50</v>
      </c>
      <c r="B15" s="7">
        <v>107295.4</v>
      </c>
      <c r="C15" s="7">
        <v>112589.62</v>
      </c>
      <c r="D15" s="7">
        <v>113000.57</v>
      </c>
    </row>
    <row r="16" spans="1:4" ht="75" hidden="1" x14ac:dyDescent="0.2">
      <c r="A16" s="6" t="s">
        <v>51</v>
      </c>
      <c r="B16" s="7"/>
      <c r="C16" s="7"/>
      <c r="D16" s="7"/>
    </row>
    <row r="17" spans="1:4" ht="18.75" x14ac:dyDescent="0.2">
      <c r="A17" s="3" t="s">
        <v>52</v>
      </c>
      <c r="B17" s="4">
        <f>B18+B19+B20+B21+B22+B23+B24+B25</f>
        <v>0</v>
      </c>
      <c r="C17" s="4">
        <f>C18+C19+C20+C21+C22+C23+C24+C25</f>
        <v>0</v>
      </c>
      <c r="D17" s="4">
        <f>D18+D19+D20+D21+D22+D23+D24+D25</f>
        <v>0</v>
      </c>
    </row>
    <row r="18" spans="1:4" ht="37.5" hidden="1" x14ac:dyDescent="0.2">
      <c r="A18" s="6" t="s">
        <v>53</v>
      </c>
      <c r="B18" s="7"/>
      <c r="C18" s="7"/>
      <c r="D18" s="7"/>
    </row>
    <row r="19" spans="1:4" ht="37.5" hidden="1" x14ac:dyDescent="0.2">
      <c r="A19" s="6" t="s">
        <v>54</v>
      </c>
      <c r="B19" s="7"/>
      <c r="C19" s="7"/>
      <c r="D19" s="7"/>
    </row>
    <row r="20" spans="1:4" ht="18.75" hidden="1" x14ac:dyDescent="0.2">
      <c r="A20" s="6" t="s">
        <v>55</v>
      </c>
      <c r="B20" s="7"/>
      <c r="C20" s="7"/>
      <c r="D20" s="7"/>
    </row>
    <row r="21" spans="1:4" ht="56.25" hidden="1" x14ac:dyDescent="0.2">
      <c r="A21" s="6" t="s">
        <v>56</v>
      </c>
      <c r="B21" s="7"/>
      <c r="C21" s="7"/>
      <c r="D21" s="7"/>
    </row>
    <row r="22" spans="1:4" ht="18.75" hidden="1" x14ac:dyDescent="0.2">
      <c r="A22" s="6" t="s">
        <v>57</v>
      </c>
      <c r="B22" s="7"/>
      <c r="C22" s="7"/>
      <c r="D22" s="7"/>
    </row>
    <row r="23" spans="1:4" ht="56.25" hidden="1" x14ac:dyDescent="0.2">
      <c r="A23" s="6" t="s">
        <v>58</v>
      </c>
      <c r="B23" s="7"/>
      <c r="C23" s="7"/>
      <c r="D23" s="7"/>
    </row>
    <row r="24" spans="1:4" ht="37.5" hidden="1" x14ac:dyDescent="0.2">
      <c r="A24" s="6" t="s">
        <v>59</v>
      </c>
      <c r="B24" s="7"/>
      <c r="C24" s="7"/>
      <c r="D24" s="7"/>
    </row>
    <row r="25" spans="1:4" ht="37.5" hidden="1" x14ac:dyDescent="0.2">
      <c r="A25" s="6" t="s">
        <v>60</v>
      </c>
      <c r="B25" s="7"/>
      <c r="C25" s="7"/>
      <c r="D25" s="7"/>
    </row>
    <row r="26" spans="1:4" ht="56.25" x14ac:dyDescent="0.2">
      <c r="A26" s="3" t="s">
        <v>2</v>
      </c>
      <c r="B26" s="4">
        <f>B27+B28+B29+B30+B31+B32+B33+B34+B35+B36+B37+B38</f>
        <v>38614</v>
      </c>
      <c r="C26" s="4">
        <f>C27+C28+C29+C30+C31+C32+C33+C34+C35+C36+C37+C38</f>
        <v>40350</v>
      </c>
      <c r="D26" s="4">
        <f>D27+D28+D29+D30+D31+D32+D33+D34+D35+D36+D37+D38</f>
        <v>40350</v>
      </c>
    </row>
    <row r="27" spans="1:4" ht="18.75" hidden="1" x14ac:dyDescent="0.2">
      <c r="A27" s="6" t="s">
        <v>61</v>
      </c>
      <c r="B27" s="7"/>
      <c r="C27" s="7"/>
      <c r="D27" s="7"/>
    </row>
    <row r="28" spans="1:4" ht="18.75" hidden="1" x14ac:dyDescent="0.2">
      <c r="A28" s="6" t="s">
        <v>62</v>
      </c>
      <c r="B28" s="7"/>
      <c r="C28" s="7"/>
      <c r="D28" s="7"/>
    </row>
    <row r="29" spans="1:4" ht="37.5" hidden="1" x14ac:dyDescent="0.2">
      <c r="A29" s="6" t="s">
        <v>63</v>
      </c>
      <c r="B29" s="7"/>
      <c r="C29" s="7"/>
      <c r="D29" s="7"/>
    </row>
    <row r="30" spans="1:4" ht="18.75" hidden="1" x14ac:dyDescent="0.2">
      <c r="A30" s="6" t="s">
        <v>64</v>
      </c>
      <c r="B30" s="7"/>
      <c r="C30" s="7"/>
      <c r="D30" s="7"/>
    </row>
    <row r="31" spans="1:4" ht="18.75" hidden="1" x14ac:dyDescent="0.2">
      <c r="A31" s="6" t="s">
        <v>65</v>
      </c>
      <c r="B31" s="7"/>
      <c r="C31" s="7"/>
      <c r="D31" s="7"/>
    </row>
    <row r="32" spans="1:4" ht="18.75" hidden="1" x14ac:dyDescent="0.2">
      <c r="A32" s="6" t="s">
        <v>66</v>
      </c>
      <c r="B32" s="7"/>
      <c r="C32" s="7"/>
      <c r="D32" s="7"/>
    </row>
    <row r="33" spans="1:4" ht="18.75" hidden="1" x14ac:dyDescent="0.2">
      <c r="A33" s="6" t="s">
        <v>67</v>
      </c>
      <c r="B33" s="7"/>
      <c r="C33" s="7"/>
      <c r="D33" s="7"/>
    </row>
    <row r="34" spans="1:4" ht="18.75" hidden="1" x14ac:dyDescent="0.2">
      <c r="A34" s="6" t="s">
        <v>68</v>
      </c>
      <c r="B34" s="7"/>
      <c r="C34" s="7"/>
      <c r="D34" s="7"/>
    </row>
    <row r="35" spans="1:4" ht="75" hidden="1" x14ac:dyDescent="0.2">
      <c r="A35" s="6" t="s">
        <v>69</v>
      </c>
      <c r="B35" s="7">
        <v>38364</v>
      </c>
      <c r="C35" s="7">
        <v>40100</v>
      </c>
      <c r="D35" s="7">
        <v>40100</v>
      </c>
    </row>
    <row r="36" spans="1:4" ht="18.75" hidden="1" x14ac:dyDescent="0.2">
      <c r="A36" s="6" t="s">
        <v>70</v>
      </c>
      <c r="B36" s="7"/>
      <c r="C36" s="7"/>
      <c r="D36" s="7"/>
    </row>
    <row r="37" spans="1:4" ht="56.25" hidden="1" x14ac:dyDescent="0.2">
      <c r="A37" s="6" t="s">
        <v>71</v>
      </c>
      <c r="B37" s="7"/>
      <c r="C37" s="7"/>
      <c r="D37" s="7"/>
    </row>
    <row r="38" spans="1:4" ht="56.25" hidden="1" x14ac:dyDescent="0.2">
      <c r="A38" s="6" t="s">
        <v>72</v>
      </c>
      <c r="B38" s="7">
        <v>250</v>
      </c>
      <c r="C38" s="7">
        <v>250</v>
      </c>
      <c r="D38" s="7">
        <v>250</v>
      </c>
    </row>
    <row r="39" spans="1:4" ht="18.75" x14ac:dyDescent="0.2">
      <c r="A39" s="3" t="s">
        <v>3</v>
      </c>
      <c r="B39" s="4">
        <f t="shared" ref="B39:D39" si="0">B40+B41+B42+B43+B44+B45+B46+B47+B48+B49+B50+B51</f>
        <v>447090.47</v>
      </c>
      <c r="C39" s="4">
        <f t="shared" si="0"/>
        <v>467446.68</v>
      </c>
      <c r="D39" s="4">
        <f t="shared" si="0"/>
        <v>466775.02</v>
      </c>
    </row>
    <row r="40" spans="1:4" ht="18.75" hidden="1" x14ac:dyDescent="0.2">
      <c r="A40" s="6" t="s">
        <v>73</v>
      </c>
      <c r="B40" s="7"/>
      <c r="C40" s="7"/>
      <c r="D40" s="7"/>
    </row>
    <row r="41" spans="1:4" ht="18.75" hidden="1" x14ac:dyDescent="0.2">
      <c r="A41" s="6" t="s">
        <v>74</v>
      </c>
      <c r="B41" s="7"/>
      <c r="C41" s="7"/>
      <c r="D41" s="7"/>
    </row>
    <row r="42" spans="1:4" ht="37.5" hidden="1" x14ac:dyDescent="0.2">
      <c r="A42" s="6" t="s">
        <v>75</v>
      </c>
      <c r="B42" s="7"/>
      <c r="C42" s="7"/>
      <c r="D42" s="7"/>
    </row>
    <row r="43" spans="1:4" ht="37.5" hidden="1" x14ac:dyDescent="0.2">
      <c r="A43" s="6" t="s">
        <v>76</v>
      </c>
      <c r="B43" s="7"/>
      <c r="C43" s="7"/>
      <c r="D43" s="7"/>
    </row>
    <row r="44" spans="1:4" ht="18.75" hidden="1" x14ac:dyDescent="0.2">
      <c r="A44" s="6" t="s">
        <v>77</v>
      </c>
      <c r="B44" s="7">
        <v>3191.8</v>
      </c>
      <c r="C44" s="7">
        <v>3191.8</v>
      </c>
      <c r="D44" s="7">
        <v>3191.8</v>
      </c>
    </row>
    <row r="45" spans="1:4" ht="18.75" hidden="1" x14ac:dyDescent="0.2">
      <c r="A45" s="6" t="s">
        <v>78</v>
      </c>
      <c r="B45" s="7"/>
      <c r="C45" s="7"/>
      <c r="D45" s="7"/>
    </row>
    <row r="46" spans="1:4" ht="18.75" hidden="1" x14ac:dyDescent="0.2">
      <c r="A46" s="6" t="s">
        <v>79</v>
      </c>
      <c r="B46" s="7"/>
      <c r="C46" s="7"/>
      <c r="D46" s="7"/>
    </row>
    <row r="47" spans="1:4" ht="18.75" hidden="1" x14ac:dyDescent="0.2">
      <c r="A47" s="6" t="s">
        <v>80</v>
      </c>
      <c r="B47" s="7">
        <v>62000</v>
      </c>
      <c r="C47" s="7">
        <v>76318.399999999994</v>
      </c>
      <c r="D47" s="7">
        <v>76318.399999999994</v>
      </c>
    </row>
    <row r="48" spans="1:4" ht="18.75" hidden="1" x14ac:dyDescent="0.2">
      <c r="A48" s="6" t="s">
        <v>81</v>
      </c>
      <c r="B48" s="7">
        <v>289168.67</v>
      </c>
      <c r="C48" s="7">
        <v>292415.23</v>
      </c>
      <c r="D48" s="7">
        <v>292760.32000000001</v>
      </c>
    </row>
    <row r="49" spans="1:4" ht="18.75" hidden="1" x14ac:dyDescent="0.2">
      <c r="A49" s="6" t="s">
        <v>82</v>
      </c>
      <c r="B49" s="7"/>
      <c r="C49" s="7"/>
      <c r="D49" s="7"/>
    </row>
    <row r="50" spans="1:4" ht="37.5" hidden="1" x14ac:dyDescent="0.2">
      <c r="A50" s="6" t="s">
        <v>83</v>
      </c>
      <c r="B50" s="7"/>
      <c r="C50" s="7"/>
      <c r="D50" s="7"/>
    </row>
    <row r="51" spans="1:4" ht="37.5" hidden="1" x14ac:dyDescent="0.2">
      <c r="A51" s="6" t="s">
        <v>84</v>
      </c>
      <c r="B51" s="7">
        <v>92730</v>
      </c>
      <c r="C51" s="7">
        <v>95521.25</v>
      </c>
      <c r="D51" s="7">
        <v>94504.5</v>
      </c>
    </row>
    <row r="52" spans="1:4" ht="37.5" x14ac:dyDescent="0.2">
      <c r="A52" s="3" t="s">
        <v>4</v>
      </c>
      <c r="B52" s="4">
        <f>B53+B54+B55+B56+B57</f>
        <v>550397.19000000006</v>
      </c>
      <c r="C52" s="4">
        <f>C53+C54+C55+C56+C57</f>
        <v>633802.74</v>
      </c>
      <c r="D52" s="4">
        <f>D53+D54+D55+D56+D57</f>
        <v>634474.41</v>
      </c>
    </row>
    <row r="53" spans="1:4" ht="18.75" hidden="1" x14ac:dyDescent="0.2">
      <c r="A53" s="6" t="s">
        <v>85</v>
      </c>
      <c r="B53" s="7">
        <v>19000</v>
      </c>
      <c r="C53" s="7">
        <v>26483.24</v>
      </c>
      <c r="D53" s="7">
        <v>26483.24</v>
      </c>
    </row>
    <row r="54" spans="1:4" ht="18.75" hidden="1" x14ac:dyDescent="0.2">
      <c r="A54" s="6" t="s">
        <v>86</v>
      </c>
      <c r="B54" s="7">
        <v>202558.16</v>
      </c>
      <c r="C54" s="7">
        <v>167102.97</v>
      </c>
      <c r="D54" s="7">
        <v>168027.03</v>
      </c>
    </row>
    <row r="55" spans="1:4" ht="18.75" hidden="1" x14ac:dyDescent="0.2">
      <c r="A55" s="6" t="s">
        <v>87</v>
      </c>
      <c r="B55" s="7">
        <v>288606.03000000003</v>
      </c>
      <c r="C55" s="7">
        <v>393461.53</v>
      </c>
      <c r="D55" s="7">
        <v>393209.14</v>
      </c>
    </row>
    <row r="56" spans="1:4" ht="56.25" hidden="1" x14ac:dyDescent="0.2">
      <c r="A56" s="6" t="s">
        <v>88</v>
      </c>
      <c r="B56" s="7"/>
      <c r="C56" s="7"/>
      <c r="D56" s="7"/>
    </row>
    <row r="57" spans="1:4" ht="37.5" hidden="1" x14ac:dyDescent="0.2">
      <c r="A57" s="6" t="s">
        <v>89</v>
      </c>
      <c r="B57" s="7">
        <v>40233</v>
      </c>
      <c r="C57" s="7">
        <v>46755</v>
      </c>
      <c r="D57" s="7">
        <v>46755</v>
      </c>
    </row>
    <row r="58" spans="1:4" ht="18.75" x14ac:dyDescent="0.2">
      <c r="A58" s="3" t="s">
        <v>37</v>
      </c>
      <c r="B58" s="4">
        <f>B59+B60+B61+B62+B63</f>
        <v>5600</v>
      </c>
      <c r="C58" s="4">
        <f>C59+C60+C61+C62+C63</f>
        <v>5461.68</v>
      </c>
      <c r="D58" s="4">
        <f>D59+D60+D61+D62+D63</f>
        <v>5461.68</v>
      </c>
    </row>
    <row r="59" spans="1:4" ht="18.75" hidden="1" x14ac:dyDescent="0.2">
      <c r="A59" s="6" t="s">
        <v>90</v>
      </c>
      <c r="B59" s="7"/>
      <c r="C59" s="7"/>
      <c r="D59" s="7"/>
    </row>
    <row r="60" spans="1:4" ht="37.5" hidden="1" x14ac:dyDescent="0.2">
      <c r="A60" s="6" t="s">
        <v>91</v>
      </c>
      <c r="B60" s="7"/>
      <c r="C60" s="7"/>
      <c r="D60" s="7"/>
    </row>
    <row r="61" spans="1:4" ht="37.5" hidden="1" x14ac:dyDescent="0.2">
      <c r="A61" s="6" t="s">
        <v>92</v>
      </c>
      <c r="B61" s="7"/>
      <c r="C61" s="7"/>
      <c r="D61" s="7"/>
    </row>
    <row r="62" spans="1:4" ht="37.5" hidden="1" x14ac:dyDescent="0.2">
      <c r="A62" s="6" t="s">
        <v>93</v>
      </c>
      <c r="B62" s="7"/>
      <c r="C62" s="7"/>
      <c r="D62" s="7"/>
    </row>
    <row r="63" spans="1:4" ht="37.5" hidden="1" x14ac:dyDescent="0.2">
      <c r="A63" s="6" t="s">
        <v>94</v>
      </c>
      <c r="B63" s="7">
        <v>5600</v>
      </c>
      <c r="C63" s="7">
        <v>5461.68</v>
      </c>
      <c r="D63" s="7">
        <v>5461.68</v>
      </c>
    </row>
    <row r="64" spans="1:4" ht="18.75" x14ac:dyDescent="0.2">
      <c r="A64" s="3" t="s">
        <v>5</v>
      </c>
      <c r="B64" s="4">
        <f>B65+B66+B67+B68+B69+B70+B71+B72+B73</f>
        <v>2215735.91</v>
      </c>
      <c r="C64" s="4">
        <f>C65+C66+C67+C68+C69+C70+C71+C72+C73</f>
        <v>2243282.0199999996</v>
      </c>
      <c r="D64" s="4">
        <f>D65+D66+D67+D68+D69+D70+D71+D72+D73</f>
        <v>2244725.5099999998</v>
      </c>
    </row>
    <row r="65" spans="1:4" ht="18.75" hidden="1" x14ac:dyDescent="0.2">
      <c r="A65" s="6" t="s">
        <v>95</v>
      </c>
      <c r="B65" s="7">
        <v>946874.18</v>
      </c>
      <c r="C65" s="7">
        <v>958414.04</v>
      </c>
      <c r="D65" s="7">
        <v>958414.04</v>
      </c>
    </row>
    <row r="66" spans="1:4" ht="18.75" hidden="1" x14ac:dyDescent="0.2">
      <c r="A66" s="6" t="s">
        <v>96</v>
      </c>
      <c r="B66" s="7">
        <v>961118.03</v>
      </c>
      <c r="C66" s="7">
        <f>969096.97</f>
        <v>969096.97</v>
      </c>
      <c r="D66" s="7">
        <f>969096.97+1443.49</f>
        <v>970540.46</v>
      </c>
    </row>
    <row r="67" spans="1:4" ht="18.75" hidden="1" x14ac:dyDescent="0.2">
      <c r="A67" s="6" t="s">
        <v>97</v>
      </c>
      <c r="B67" s="7">
        <v>203135.7</v>
      </c>
      <c r="C67" s="7">
        <v>210638.37</v>
      </c>
      <c r="D67" s="7">
        <v>210638.37</v>
      </c>
    </row>
    <row r="68" spans="1:4" ht="18.75" hidden="1" x14ac:dyDescent="0.2">
      <c r="A68" s="6" t="s">
        <v>98</v>
      </c>
      <c r="B68" s="7"/>
      <c r="C68" s="7"/>
      <c r="D68" s="7"/>
    </row>
    <row r="69" spans="1:4" ht="56.25" hidden="1" x14ac:dyDescent="0.2">
      <c r="A69" s="6" t="s">
        <v>99</v>
      </c>
      <c r="B69" s="7">
        <v>100</v>
      </c>
      <c r="C69" s="7">
        <v>100</v>
      </c>
      <c r="D69" s="7">
        <v>100</v>
      </c>
    </row>
    <row r="70" spans="1:4" ht="18.75" hidden="1" x14ac:dyDescent="0.2">
      <c r="A70" s="6" t="s">
        <v>100</v>
      </c>
      <c r="B70" s="7"/>
      <c r="C70" s="7"/>
      <c r="D70" s="7"/>
    </row>
    <row r="71" spans="1:4" ht="18.75" hidden="1" x14ac:dyDescent="0.2">
      <c r="A71" s="6" t="s">
        <v>101</v>
      </c>
      <c r="B71" s="7">
        <v>16877</v>
      </c>
      <c r="C71" s="7">
        <v>17278.88</v>
      </c>
      <c r="D71" s="7">
        <v>17278.88</v>
      </c>
    </row>
    <row r="72" spans="1:4" ht="37.5" hidden="1" x14ac:dyDescent="0.2">
      <c r="A72" s="6" t="s">
        <v>102</v>
      </c>
      <c r="B72" s="7"/>
      <c r="C72" s="7"/>
      <c r="D72" s="7"/>
    </row>
    <row r="73" spans="1:4" ht="18.75" hidden="1" x14ac:dyDescent="0.2">
      <c r="A73" s="6" t="s">
        <v>103</v>
      </c>
      <c r="B73" s="7">
        <v>87631</v>
      </c>
      <c r="C73" s="7">
        <v>87753.76</v>
      </c>
      <c r="D73" s="7">
        <v>87753.76</v>
      </c>
    </row>
    <row r="74" spans="1:4" ht="18.75" x14ac:dyDescent="0.2">
      <c r="A74" s="3" t="s">
        <v>6</v>
      </c>
      <c r="B74" s="4">
        <f t="shared" ref="B74:D74" si="1">B75+B76+B77+B78</f>
        <v>64610.35</v>
      </c>
      <c r="C74" s="4">
        <f t="shared" si="1"/>
        <v>69784.350000000006</v>
      </c>
      <c r="D74" s="4">
        <f t="shared" si="1"/>
        <v>69784.350000000006</v>
      </c>
    </row>
    <row r="75" spans="1:4" ht="18.75" hidden="1" x14ac:dyDescent="0.2">
      <c r="A75" s="6" t="s">
        <v>104</v>
      </c>
      <c r="B75" s="7">
        <v>63151.35</v>
      </c>
      <c r="C75" s="7">
        <v>68316.05</v>
      </c>
      <c r="D75" s="7">
        <v>68316.05</v>
      </c>
    </row>
    <row r="76" spans="1:4" ht="18.75" hidden="1" x14ac:dyDescent="0.2">
      <c r="A76" s="6" t="s">
        <v>105</v>
      </c>
      <c r="B76" s="7"/>
      <c r="C76" s="7"/>
      <c r="D76" s="7"/>
    </row>
    <row r="77" spans="1:4" ht="37.5" hidden="1" x14ac:dyDescent="0.2">
      <c r="A77" s="6" t="s">
        <v>106</v>
      </c>
      <c r="B77" s="7"/>
      <c r="C77" s="7"/>
      <c r="D77" s="7"/>
    </row>
    <row r="78" spans="1:4" ht="37.5" hidden="1" x14ac:dyDescent="0.2">
      <c r="A78" s="6" t="s">
        <v>107</v>
      </c>
      <c r="B78" s="7">
        <v>1459</v>
      </c>
      <c r="C78" s="7">
        <v>1468.3</v>
      </c>
      <c r="D78" s="7">
        <v>1468.3</v>
      </c>
    </row>
    <row r="79" spans="1:4" ht="18.75" x14ac:dyDescent="0.2">
      <c r="A79" s="3" t="s">
        <v>7</v>
      </c>
      <c r="B79" s="4">
        <f t="shared" ref="B79:D79" si="2">B80+B81+B82+B83+B84+B85</f>
        <v>146510.97999999998</v>
      </c>
      <c r="C79" s="4">
        <f t="shared" si="2"/>
        <v>146343.85999999999</v>
      </c>
      <c r="D79" s="4">
        <f t="shared" si="2"/>
        <v>146400.35999999999</v>
      </c>
    </row>
    <row r="80" spans="1:4" ht="18.75" hidden="1" x14ac:dyDescent="0.2">
      <c r="A80" s="6" t="s">
        <v>108</v>
      </c>
      <c r="B80" s="7">
        <v>5355</v>
      </c>
      <c r="C80" s="7">
        <v>5531.42</v>
      </c>
      <c r="D80" s="7">
        <v>5531.42</v>
      </c>
    </row>
    <row r="81" spans="1:4" ht="18.75" hidden="1" x14ac:dyDescent="0.2">
      <c r="A81" s="6" t="s">
        <v>109</v>
      </c>
      <c r="B81" s="7"/>
      <c r="C81" s="7"/>
      <c r="D81" s="7"/>
    </row>
    <row r="82" spans="1:4" ht="18.75" hidden="1" x14ac:dyDescent="0.2">
      <c r="A82" s="6" t="s">
        <v>110</v>
      </c>
      <c r="B82" s="7">
        <v>7241.62</v>
      </c>
      <c r="C82" s="7">
        <v>6542.38</v>
      </c>
      <c r="D82" s="7">
        <v>6598.88</v>
      </c>
    </row>
    <row r="83" spans="1:4" ht="18.75" hidden="1" x14ac:dyDescent="0.2">
      <c r="A83" s="6" t="s">
        <v>111</v>
      </c>
      <c r="B83" s="7">
        <v>133914.35999999999</v>
      </c>
      <c r="C83" s="7">
        <v>134270.06</v>
      </c>
      <c r="D83" s="7">
        <v>134270.06</v>
      </c>
    </row>
    <row r="84" spans="1:4" ht="37.5" hidden="1" x14ac:dyDescent="0.2">
      <c r="A84" s="6" t="s">
        <v>112</v>
      </c>
      <c r="B84" s="7"/>
      <c r="C84" s="7"/>
      <c r="D84" s="7"/>
    </row>
    <row r="85" spans="1:4" ht="37.5" hidden="1" x14ac:dyDescent="0.2">
      <c r="A85" s="6" t="s">
        <v>113</v>
      </c>
      <c r="B85" s="7"/>
      <c r="C85" s="7"/>
      <c r="D85" s="7"/>
    </row>
    <row r="86" spans="1:4" ht="18.75" x14ac:dyDescent="0.2">
      <c r="A86" s="3" t="s">
        <v>8</v>
      </c>
      <c r="B86" s="4">
        <f t="shared" ref="B86:D86" si="3">B87+B88+B89+B90+B91</f>
        <v>123309.28</v>
      </c>
      <c r="C86" s="4">
        <f t="shared" si="3"/>
        <v>115266.06</v>
      </c>
      <c r="D86" s="4">
        <f t="shared" si="3"/>
        <v>115266.06</v>
      </c>
    </row>
    <row r="87" spans="1:4" ht="18.75" hidden="1" x14ac:dyDescent="0.2">
      <c r="A87" s="6" t="s">
        <v>114</v>
      </c>
      <c r="B87" s="7">
        <v>91333</v>
      </c>
      <c r="C87" s="7">
        <v>96681.81</v>
      </c>
      <c r="D87" s="7">
        <v>96681.81</v>
      </c>
    </row>
    <row r="88" spans="1:4" ht="18.75" hidden="1" x14ac:dyDescent="0.2">
      <c r="A88" s="6" t="s">
        <v>115</v>
      </c>
      <c r="B88" s="7">
        <v>4700</v>
      </c>
      <c r="C88" s="7">
        <v>4319.3999999999996</v>
      </c>
      <c r="D88" s="7">
        <v>4319.3999999999996</v>
      </c>
    </row>
    <row r="89" spans="1:4" ht="18.75" hidden="1" x14ac:dyDescent="0.2">
      <c r="A89" s="6" t="s">
        <v>116</v>
      </c>
      <c r="B89" s="7">
        <v>18999.28</v>
      </c>
      <c r="C89" s="7">
        <v>5952.85</v>
      </c>
      <c r="D89" s="7">
        <v>5952.85</v>
      </c>
    </row>
    <row r="90" spans="1:4" ht="37.5" hidden="1" x14ac:dyDescent="0.2">
      <c r="A90" s="6" t="s">
        <v>117</v>
      </c>
      <c r="B90" s="7"/>
      <c r="C90" s="7"/>
      <c r="D90" s="7"/>
    </row>
    <row r="91" spans="1:4" ht="37.5" hidden="1" x14ac:dyDescent="0.2">
      <c r="A91" s="6" t="s">
        <v>118</v>
      </c>
      <c r="B91" s="7">
        <v>8277</v>
      </c>
      <c r="C91" s="7">
        <v>8312</v>
      </c>
      <c r="D91" s="7">
        <v>8312</v>
      </c>
    </row>
    <row r="92" spans="1:4" ht="37.5" x14ac:dyDescent="0.2">
      <c r="A92" s="3" t="s">
        <v>9</v>
      </c>
      <c r="B92" s="4">
        <f t="shared" ref="B92:D92" si="4">B93+B94+B95+B96</f>
        <v>12075</v>
      </c>
      <c r="C92" s="4">
        <f t="shared" si="4"/>
        <v>12075</v>
      </c>
      <c r="D92" s="4">
        <f t="shared" si="4"/>
        <v>12075</v>
      </c>
    </row>
    <row r="93" spans="1:4" ht="18.75" hidden="1" x14ac:dyDescent="0.2">
      <c r="A93" s="6" t="s">
        <v>119</v>
      </c>
      <c r="B93" s="7">
        <v>9775</v>
      </c>
      <c r="C93" s="7">
        <v>9775</v>
      </c>
      <c r="D93" s="7">
        <v>9775</v>
      </c>
    </row>
    <row r="94" spans="1:4" ht="18.75" hidden="1" x14ac:dyDescent="0.2">
      <c r="A94" s="6" t="s">
        <v>120</v>
      </c>
      <c r="B94" s="7">
        <v>2300</v>
      </c>
      <c r="C94" s="7">
        <v>2300</v>
      </c>
      <c r="D94" s="7">
        <v>2300</v>
      </c>
    </row>
    <row r="95" spans="1:4" ht="37.5" hidden="1" x14ac:dyDescent="0.2">
      <c r="A95" s="6" t="s">
        <v>121</v>
      </c>
      <c r="B95" s="7"/>
      <c r="C95" s="7"/>
      <c r="D95" s="7"/>
    </row>
    <row r="96" spans="1:4" ht="37.5" hidden="1" x14ac:dyDescent="0.2">
      <c r="A96" s="6" t="s">
        <v>122</v>
      </c>
      <c r="B96" s="7"/>
      <c r="C96" s="7"/>
      <c r="D96" s="7"/>
    </row>
    <row r="97" spans="1:4" ht="56.25" x14ac:dyDescent="0.2">
      <c r="A97" s="3" t="s">
        <v>34</v>
      </c>
      <c r="B97" s="4">
        <f t="shared" ref="B97:D97" si="5">B98+B99</f>
        <v>321</v>
      </c>
      <c r="C97" s="4">
        <f t="shared" si="5"/>
        <v>344.8</v>
      </c>
      <c r="D97" s="4">
        <f t="shared" si="5"/>
        <v>344.8</v>
      </c>
    </row>
    <row r="98" spans="1:4" ht="37.5" hidden="1" x14ac:dyDescent="0.2">
      <c r="A98" s="6" t="s">
        <v>123</v>
      </c>
      <c r="B98" s="7">
        <v>321</v>
      </c>
      <c r="C98" s="7">
        <v>344.8</v>
      </c>
      <c r="D98" s="7">
        <v>344.8</v>
      </c>
    </row>
    <row r="99" spans="1:4" ht="37.5" hidden="1" x14ac:dyDescent="0.2">
      <c r="A99" s="6" t="s">
        <v>124</v>
      </c>
      <c r="B99" s="7"/>
      <c r="C99" s="7"/>
      <c r="D99" s="7"/>
    </row>
    <row r="100" spans="1:4" ht="75" x14ac:dyDescent="0.2">
      <c r="A100" s="3" t="s">
        <v>125</v>
      </c>
      <c r="B100" s="4">
        <f t="shared" ref="B100:D100" si="6">B101+B102+B103</f>
        <v>0</v>
      </c>
      <c r="C100" s="4">
        <f t="shared" si="6"/>
        <v>0</v>
      </c>
      <c r="D100" s="4">
        <f t="shared" si="6"/>
        <v>0</v>
      </c>
    </row>
    <row r="101" spans="1:4" ht="56.25" hidden="1" x14ac:dyDescent="0.2">
      <c r="A101" s="6" t="s">
        <v>126</v>
      </c>
      <c r="B101" s="7"/>
      <c r="C101" s="7"/>
      <c r="D101" s="7"/>
    </row>
    <row r="102" spans="1:4" ht="18.75" hidden="1" x14ac:dyDescent="0.2">
      <c r="A102" s="6" t="s">
        <v>127</v>
      </c>
      <c r="B102" s="7"/>
      <c r="C102" s="7"/>
      <c r="D102" s="7"/>
    </row>
    <row r="103" spans="1:4" ht="37.5" hidden="1" x14ac:dyDescent="0.2">
      <c r="A103" s="6" t="s">
        <v>128</v>
      </c>
      <c r="B103" s="7"/>
      <c r="C103" s="7"/>
      <c r="D103" s="7"/>
    </row>
    <row r="104" spans="1:4" ht="18.75" x14ac:dyDescent="0.2">
      <c r="A104" s="3" t="s">
        <v>129</v>
      </c>
      <c r="B104" s="5"/>
      <c r="C104" s="5"/>
      <c r="D104" s="5"/>
    </row>
    <row r="105" spans="1:4" ht="18.75" hidden="1" x14ac:dyDescent="0.3">
      <c r="A105" s="1" t="s">
        <v>130</v>
      </c>
      <c r="B105" s="2">
        <f t="shared" ref="B105:D105" si="7">B2+B17+B26+B39+B52+B58+B64+B74+B79+B86+B92+B97+B100+B104</f>
        <v>3838592.28</v>
      </c>
      <c r="C105" s="2">
        <f t="shared" si="7"/>
        <v>3994968.7199999993</v>
      </c>
      <c r="D105" s="2">
        <f t="shared" si="7"/>
        <v>3996468.7199999993</v>
      </c>
    </row>
  </sheetData>
  <autoFilter ref="A1:D105">
    <filterColumn colId="1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Ожидаемое исполнение</vt:lpstr>
      <vt:lpstr>Лист1</vt:lpstr>
      <vt:lpstr>'Ожидаемое исполнение'!Заголовки_для_печати</vt:lpstr>
      <vt:lpstr>'Ожидаемое исполнение'!Область_печати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Зуева Елена Михайловна</dc:creator>
  <cp:lastModifiedBy>Людмила Александровна Киреева</cp:lastModifiedBy>
  <cp:lastPrinted>2024-11-12T04:19:39Z</cp:lastPrinted>
  <dcterms:created xsi:type="dcterms:W3CDTF">2014-11-18T05:44:11Z</dcterms:created>
  <dcterms:modified xsi:type="dcterms:W3CDTF">2025-11-05T07:24:09Z</dcterms:modified>
</cp:coreProperties>
</file>