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Исполнение бюджета 2026\Ежеквартальный отчет по исполнению (постановлением)\2026 год\2 кв. 2026 года\Для сайта ФУ по открытости\"/>
    </mc:Choice>
  </mc:AlternateContent>
  <xr:revisionPtr revIDLastSave="0" documentId="13_ncr:1_{FEBAA84C-794B-4AB6-B5E7-EF2F24E21F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алават доходы" sheetId="6" r:id="rId1"/>
  </sheets>
  <definedNames>
    <definedName name="_xlnm.Print_Titles" localSheetId="0">'Салават доходы'!$5:$7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6" l="1"/>
  <c r="B24" i="6"/>
  <c r="H49" i="6"/>
  <c r="F34" i="6" l="1"/>
  <c r="E24" i="6"/>
  <c r="D40" i="6"/>
  <c r="D38" i="6"/>
  <c r="G17" i="6"/>
  <c r="D17" i="6"/>
  <c r="D29" i="6"/>
  <c r="C42" i="6" l="1"/>
  <c r="C41" i="6" s="1"/>
  <c r="B42" i="6"/>
  <c r="B41" i="6" s="1"/>
  <c r="C34" i="6"/>
  <c r="B34" i="6"/>
  <c r="C27" i="6"/>
  <c r="B27" i="6"/>
  <c r="C24" i="6"/>
  <c r="D24" i="6" s="1"/>
  <c r="C19" i="6"/>
  <c r="B19" i="6"/>
  <c r="C14" i="6"/>
  <c r="B14" i="6"/>
  <c r="C12" i="6"/>
  <c r="B12" i="6"/>
  <c r="C10" i="6"/>
  <c r="B10" i="6"/>
  <c r="C9" i="6" l="1"/>
  <c r="C8" i="6" s="1"/>
  <c r="B9" i="6"/>
  <c r="B8" i="6" s="1"/>
  <c r="H37" i="6"/>
  <c r="H38" i="6"/>
  <c r="F24" i="6"/>
  <c r="G38" i="6" l="1"/>
  <c r="E34" i="6"/>
  <c r="E12" i="6"/>
  <c r="F10" i="6"/>
  <c r="E10" i="6"/>
  <c r="D37" i="6"/>
  <c r="F12" i="6" l="1"/>
  <c r="F27" i="6" l="1"/>
  <c r="H20" i="6" l="1"/>
  <c r="G20" i="6"/>
  <c r="D33" i="6"/>
  <c r="D34" i="6"/>
  <c r="G37" i="6"/>
  <c r="H36" i="6"/>
  <c r="G36" i="6"/>
  <c r="D36" i="6"/>
  <c r="H35" i="6"/>
  <c r="G35" i="6"/>
  <c r="D35" i="6"/>
  <c r="H28" i="6"/>
  <c r="H29" i="6"/>
  <c r="H30" i="6"/>
  <c r="H31" i="6"/>
  <c r="G28" i="6"/>
  <c r="G29" i="6"/>
  <c r="G31" i="6"/>
  <c r="E27" i="6"/>
  <c r="D31" i="6"/>
  <c r="D30" i="6"/>
  <c r="D28" i="6"/>
  <c r="H17" i="6"/>
  <c r="G18" i="6"/>
  <c r="G26" i="6"/>
  <c r="F42" i="6"/>
  <c r="F41" i="6" s="1"/>
  <c r="E42" i="6"/>
  <c r="E41" i="6" s="1"/>
  <c r="F19" i="6"/>
  <c r="E19" i="6"/>
  <c r="F14" i="6"/>
  <c r="E14" i="6"/>
  <c r="D20" i="6"/>
  <c r="D18" i="6"/>
  <c r="F9" i="6" l="1"/>
  <c r="F8" i="6" s="1"/>
  <c r="H8" i="6" s="1"/>
  <c r="E9" i="6"/>
  <c r="E8" i="6" s="1"/>
  <c r="H34" i="6"/>
  <c r="G34" i="6"/>
  <c r="G40" i="6"/>
  <c r="H9" i="6" l="1"/>
  <c r="H10" i="6"/>
  <c r="H11" i="6"/>
  <c r="H12" i="6"/>
  <c r="H13" i="6"/>
  <c r="H14" i="6"/>
  <c r="H15" i="6"/>
  <c r="H18" i="6"/>
  <c r="H19" i="6"/>
  <c r="H21" i="6"/>
  <c r="H22" i="6"/>
  <c r="H23" i="6"/>
  <c r="H26" i="6"/>
  <c r="H27" i="6"/>
  <c r="H32" i="6"/>
  <c r="H33" i="6"/>
  <c r="H39" i="6"/>
  <c r="H41" i="6"/>
  <c r="H42" i="6"/>
  <c r="H43" i="6"/>
  <c r="H44" i="6"/>
  <c r="H45" i="6"/>
  <c r="H46" i="6"/>
  <c r="H50" i="6"/>
  <c r="G9" i="6"/>
  <c r="G10" i="6"/>
  <c r="G11" i="6"/>
  <c r="G12" i="6"/>
  <c r="G13" i="6"/>
  <c r="G14" i="6"/>
  <c r="G15" i="6"/>
  <c r="G19" i="6"/>
  <c r="G21" i="6"/>
  <c r="G22" i="6"/>
  <c r="G23" i="6"/>
  <c r="G27" i="6"/>
  <c r="G33" i="6"/>
  <c r="G39" i="6"/>
  <c r="G41" i="6"/>
  <c r="G42" i="6"/>
  <c r="G43" i="6"/>
  <c r="G44" i="6"/>
  <c r="G45" i="6"/>
  <c r="G46" i="6"/>
  <c r="G8" i="6"/>
  <c r="D12" i="6" l="1"/>
  <c r="D13" i="6"/>
  <c r="D14" i="6"/>
  <c r="D15" i="6"/>
  <c r="D19" i="6"/>
  <c r="D21" i="6"/>
  <c r="D22" i="6"/>
  <c r="D23" i="6"/>
  <c r="D25" i="6"/>
  <c r="D26" i="6"/>
  <c r="D27" i="6"/>
  <c r="D32" i="6"/>
  <c r="D39" i="6"/>
  <c r="D41" i="6"/>
  <c r="D42" i="6"/>
  <c r="D43" i="6"/>
  <c r="D44" i="6"/>
  <c r="D45" i="6"/>
  <c r="D46" i="6"/>
  <c r="D11" i="6"/>
  <c r="D10" i="6"/>
  <c r="D8" i="6"/>
  <c r="D9" i="6" l="1"/>
</calcChain>
</file>

<file path=xl/sharedStrings.xml><?xml version="1.0" encoding="utf-8"?>
<sst xmlns="http://schemas.openxmlformats.org/spreadsheetml/2006/main" count="73" uniqueCount="54">
  <si>
    <t>Наименование показателя</t>
  </si>
  <si>
    <t>НАЛОГИ НА ПРИБЫЛЬ, ДОХОДЫ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</si>
  <si>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</si>
  <si>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</si>
  <si>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</si>
  <si>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</si>
  <si>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</si>
  <si>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сельскохозяйственный налог</t>
  </si>
  <si>
    <t>НАЛОГИ НА ИМУЩЕСТВО</t>
  </si>
  <si>
    <t>Налог на имущество организаций</t>
  </si>
  <si>
    <t>НАЛОГИ, СБОРЫ И РЕГУЛЯРНЫЕ ПЛАТЕЖИ ЗА ПОЛЬЗОВАНИЕ ПРИРОДНЫМИ РЕСУРСАМИ</t>
  </si>
  <si>
    <t>Налог на добычу полезных ископаемых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</si>
  <si>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</si>
  <si>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</si>
  <si>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</si>
  <si>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</si>
  <si>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</si>
  <si>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</si>
  <si>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</si>
  <si>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</si>
  <si>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</si>
  <si>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</si>
  <si>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</si>
  <si>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</si>
  <si>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</si>
  <si>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</si>
  <si>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</si>
  <si>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ВОЗВРАТ ОСТАТКОВ СУБСИДИЙ, СУБВЕНЦИЙ И ИНЫХ МЕЖБЮДЖЕТНЫХ ТРАНСФЕРТОВ, ИМЕЮЩИХ ЦЕЛЕВОЕ НАЗНАЧЕНИЕ, ПРОШЛЫХ ЛЕТ</t>
  </si>
  <si>
    <t xml:space="preserve">Единица измерения:  руб. </t>
  </si>
  <si>
    <t>План</t>
  </si>
  <si>
    <t>Отчет</t>
  </si>
  <si>
    <t>% исполнения</t>
  </si>
  <si>
    <t>Доходы бюджета, всего</t>
  </si>
  <si>
    <t>Х</t>
  </si>
  <si>
    <t>Единый налог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</si>
  <si>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</si>
  <si>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</si>
  <si>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 с организаций</t>
  </si>
  <si>
    <t>Земельный налог с физических лиц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</si>
  <si>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</si>
  <si>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</si>
  <si>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Платежи от государственных и муниципальных унитарных предприятий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</si>
  <si>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</si>
  <si>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</si>
  <si>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продажи земельных участков, находящихся в государственной и муниципальной собственности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</si>
  <si>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</si>
  <si>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НАЛОГОВЫЕ И НЕНАЛОГОВЫЕ ДОХОДЫ</t>
  </si>
  <si>
    <t>Доходы от приватизации имущества,  находящегося в государственной муниципальной собственности</t>
  </si>
  <si>
    <t>2026 год 
к 2025 году, %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</si>
  <si>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</si>
  <si>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Сведения об исполнении бюджета городского округа город Салават Республики Башкортостан за январь-июнь 2026 года</t>
  </si>
  <si>
    <t>по доходам в разрезе видов доходов в сравнении с запланированными годовыми значениями и cо значениями за январь-июнь 2025 года</t>
  </si>
  <si>
    <t>на 1 июля 2025 года</t>
  </si>
  <si>
    <t>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</si>
</sst>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4" fontId="1" fillId="0" borderId="1">
      <alignment horizontal="right" shrinkToFit="1"/>
    </xf>
    <xf numFmtId="4" fontId="1" fillId="0" borderId="2">
      <alignment horizontal="right" shrinkToFit="1"/>
    </xf>
    <xf numFmtId="4" fontId="1" fillId="0" borderId="6">
      <alignment horizontal="right" shrinkToFit="1"/>
    </xf>
  </cellStyleXfs>
  <cellXfs count="30">
    <xf numFmtId="0" fontId="0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4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7" fillId="0" borderId="4" xfId="1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5">
    <cellStyle name="Normal" xfId="1" xr:uid="{00000000-0005-0000-0000-000000000000}"/>
    <cellStyle name="xl45" xfId="2" xr:uid="{00000000-0005-0000-0000-000001000000}"/>
    <cellStyle name="xl92" xfId="3" xr:uid="{00000000-0005-0000-0000-000002000000}"/>
    <cellStyle name="xl93" xfId="4" xr:uid="{00000000-0005-0000-0000-000003000000}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5"/>
  <sheetViews>
    <sheetView showGridLines="0" tabSelected="1" topLeftCell="A4" zoomScale="110" zoomScaleNormal="110" workbookViewId="0">
      <selection activeCell="C23" sqref="C23"/>
    </sheetView>
  </sheetViews>
  <sheetFormatPr defaultRowHeight="12" x14ac:dyDescent="0.25"/>
  <cols>
    <col min="1" max="1" width="43.7109375" style="15" customWidth="1"/>
    <col min="2" max="3" width="14.7109375" style="16" bestFit="1" customWidth="1"/>
    <col min="4" max="4" width="11.140625" style="16" customWidth="1"/>
    <col min="5" max="6" width="14.7109375" style="16" bestFit="1" customWidth="1"/>
    <col min="7" max="7" width="11.140625" style="16" customWidth="1"/>
    <col min="8" max="8" width="10" style="16" customWidth="1"/>
    <col min="9" max="16384" width="9.140625" style="1"/>
  </cols>
  <sheetData>
    <row r="1" spans="1:9" x14ac:dyDescent="0.25">
      <c r="A1" s="23" t="s">
        <v>50</v>
      </c>
      <c r="B1" s="23"/>
      <c r="C1" s="23"/>
      <c r="D1" s="23"/>
      <c r="E1" s="23"/>
      <c r="F1" s="23"/>
      <c r="G1" s="23"/>
      <c r="H1" s="23"/>
    </row>
    <row r="2" spans="1:9" x14ac:dyDescent="0.25">
      <c r="A2" s="23" t="s">
        <v>51</v>
      </c>
      <c r="B2" s="23"/>
      <c r="C2" s="23"/>
      <c r="D2" s="23"/>
      <c r="E2" s="23"/>
      <c r="F2" s="23"/>
      <c r="G2" s="23"/>
      <c r="H2" s="23"/>
    </row>
    <row r="3" spans="1:9" x14ac:dyDescent="0.25">
      <c r="A3" s="2"/>
      <c r="B3" s="2"/>
      <c r="C3" s="2"/>
      <c r="D3" s="2"/>
      <c r="E3" s="2"/>
      <c r="F3" s="2"/>
      <c r="G3" s="2"/>
      <c r="H3" s="2"/>
    </row>
    <row r="4" spans="1:9" x14ac:dyDescent="0.25">
      <c r="A4" s="3" t="s">
        <v>28</v>
      </c>
    </row>
    <row r="5" spans="1:9" s="5" customFormat="1" x14ac:dyDescent="0.25">
      <c r="A5" s="26" t="s">
        <v>0</v>
      </c>
      <c r="B5" s="24" t="s">
        <v>52</v>
      </c>
      <c r="C5" s="24"/>
      <c r="D5" s="24"/>
      <c r="E5" s="25" t="s">
        <v>53</v>
      </c>
      <c r="F5" s="25"/>
      <c r="G5" s="25"/>
      <c r="H5" s="28" t="s">
        <v>48</v>
      </c>
      <c r="I5" s="4"/>
    </row>
    <row r="6" spans="1:9" s="9" customFormat="1" ht="24" x14ac:dyDescent="0.25">
      <c r="A6" s="27"/>
      <c r="B6" s="6" t="s">
        <v>29</v>
      </c>
      <c r="C6" s="6" t="s">
        <v>30</v>
      </c>
      <c r="D6" s="7" t="s">
        <v>31</v>
      </c>
      <c r="E6" s="6" t="s">
        <v>29</v>
      </c>
      <c r="F6" s="6" t="s">
        <v>30</v>
      </c>
      <c r="G6" s="7" t="s">
        <v>31</v>
      </c>
      <c r="H6" s="29"/>
      <c r="I6" s="8"/>
    </row>
    <row r="7" spans="1:9" x14ac:dyDescent="0.25">
      <c r="A7" s="10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11">
        <v>7</v>
      </c>
      <c r="H7" s="11">
        <v>8</v>
      </c>
    </row>
    <row r="8" spans="1:9" s="13" customFormat="1" x14ac:dyDescent="0.25">
      <c r="A8" s="12" t="s">
        <v>32</v>
      </c>
      <c r="B8" s="17">
        <f>B9+B41</f>
        <v>4514351568.2700005</v>
      </c>
      <c r="C8" s="17">
        <f>C9+C41</f>
        <v>2257875405.8100004</v>
      </c>
      <c r="D8" s="18">
        <f t="shared" ref="D8:D18" si="0">C8/B8*100</f>
        <v>50.015497722417493</v>
      </c>
      <c r="E8" s="17">
        <f>E9+E41</f>
        <v>4302720809.5699997</v>
      </c>
      <c r="F8" s="17">
        <f>F9+F41</f>
        <v>2033214586</v>
      </c>
      <c r="G8" s="18">
        <f>F8/E8*100</f>
        <v>47.254160239209035</v>
      </c>
      <c r="H8" s="18">
        <f>F8/C8*100</f>
        <v>90.049901813364031</v>
      </c>
    </row>
    <row r="9" spans="1:9" s="13" customFormat="1" x14ac:dyDescent="0.25">
      <c r="A9" s="12" t="s">
        <v>46</v>
      </c>
      <c r="B9" s="17">
        <f>B10+B12+B14+B19+B24+B26+B27+B32+B33+B34+B39+B40</f>
        <v>1822726600</v>
      </c>
      <c r="C9" s="17">
        <f>C10+C12+C14+C19+C24+C26+C27+C32+C33+C34+C39+C40</f>
        <v>949245826.36000013</v>
      </c>
      <c r="D9" s="18">
        <f t="shared" si="0"/>
        <v>52.078343859139387</v>
      </c>
      <c r="E9" s="17">
        <f>E10+E12+E14+E19+E24+E26+E27+E32+E33+E34+E39+E40</f>
        <v>2252203027.1500001</v>
      </c>
      <c r="F9" s="17">
        <f>F10+F12+F14+F19+F24+F26+F27+F32+F33+F34+F39+F40</f>
        <v>1051019001.5899999</v>
      </c>
      <c r="G9" s="18">
        <f t="shared" ref="G9:G46" si="1">F9/E9*100</f>
        <v>46.666263605905392</v>
      </c>
      <c r="H9" s="18">
        <f t="shared" ref="H9:H23" si="2">F9/C9*100</f>
        <v>110.72147724054385</v>
      </c>
    </row>
    <row r="10" spans="1:9" s="13" customFormat="1" x14ac:dyDescent="0.25">
      <c r="A10" s="12" t="s">
        <v>1</v>
      </c>
      <c r="B10" s="17">
        <f>B11</f>
        <v>1002667730</v>
      </c>
      <c r="C10" s="17">
        <f>C11</f>
        <v>491884326.93000001</v>
      </c>
      <c r="D10" s="18">
        <f t="shared" si="0"/>
        <v>49.05756036748086</v>
      </c>
      <c r="E10" s="17">
        <f>E11</f>
        <v>1493475027.1500001</v>
      </c>
      <c r="F10" s="17">
        <f>F11</f>
        <v>654150407.17999995</v>
      </c>
      <c r="G10" s="18">
        <f t="shared" si="1"/>
        <v>43.800558783250352</v>
      </c>
      <c r="H10" s="18">
        <f t="shared" si="2"/>
        <v>132.98866651490036</v>
      </c>
    </row>
    <row r="11" spans="1:9" x14ac:dyDescent="0.25">
      <c r="A11" s="14" t="s">
        <v>2</v>
      </c>
      <c r="B11" s="19">
        <v>1002667730</v>
      </c>
      <c r="C11" s="19">
        <v>491884326.93000001</v>
      </c>
      <c r="D11" s="20">
        <f t="shared" si="0"/>
        <v>49.05756036748086</v>
      </c>
      <c r="E11" s="19">
        <v>1493475027.1500001</v>
      </c>
      <c r="F11" s="19">
        <v>654150407.17999995</v>
      </c>
      <c r="G11" s="20">
        <f t="shared" si="1"/>
        <v>43.800558783250352</v>
      </c>
      <c r="H11" s="20">
        <f t="shared" si="2"/>
        <v>132.98866651490036</v>
      </c>
    </row>
    <row r="12" spans="1:9" s="13" customFormat="1" ht="36" x14ac:dyDescent="0.25">
      <c r="A12" s="12" t="s">
        <v>3</v>
      </c>
      <c r="B12" s="17">
        <f>B13</f>
        <v>7500000</v>
      </c>
      <c r="C12" s="17">
        <f>C13</f>
        <v>3000114.08</v>
      </c>
      <c r="D12" s="18">
        <f t="shared" si="0"/>
        <v>40.001521066666669</v>
      </c>
      <c r="E12" s="17">
        <f>E13</f>
        <v>8233000</v>
      </c>
      <c r="F12" s="17">
        <f>F13</f>
        <v>3615478.48</v>
      </c>
      <c r="G12" s="18">
        <f t="shared" si="1"/>
        <v>43.914472002915097</v>
      </c>
      <c r="H12" s="18">
        <f t="shared" si="2"/>
        <v>120.51136668776275</v>
      </c>
    </row>
    <row r="13" spans="1:9" ht="24" x14ac:dyDescent="0.25">
      <c r="A13" s="14" t="s">
        <v>4</v>
      </c>
      <c r="B13" s="19">
        <v>7500000</v>
      </c>
      <c r="C13" s="19">
        <v>3000114.08</v>
      </c>
      <c r="D13" s="20">
        <f t="shared" si="0"/>
        <v>40.001521066666669</v>
      </c>
      <c r="E13" s="19">
        <v>8233000</v>
      </c>
      <c r="F13" s="19">
        <v>3615478.48</v>
      </c>
      <c r="G13" s="20">
        <f t="shared" si="1"/>
        <v>43.914472002915097</v>
      </c>
      <c r="H13" s="20">
        <f t="shared" si="2"/>
        <v>120.51136668776275</v>
      </c>
    </row>
    <row r="14" spans="1:9" s="13" customFormat="1" x14ac:dyDescent="0.25">
      <c r="A14" s="12" t="s">
        <v>5</v>
      </c>
      <c r="B14" s="17">
        <f>B15+B16+B17+B18</f>
        <v>256307700</v>
      </c>
      <c r="C14" s="17">
        <f>C15+C16+C17+C18</f>
        <v>158150463.88</v>
      </c>
      <c r="D14" s="18">
        <f t="shared" si="0"/>
        <v>61.703360406261687</v>
      </c>
      <c r="E14" s="17">
        <f>E15+E16+E17+E18</f>
        <v>66420000</v>
      </c>
      <c r="F14" s="17">
        <f>F15+F16+F17+F18</f>
        <v>66875649.950000003</v>
      </c>
      <c r="G14" s="18">
        <f t="shared" si="1"/>
        <v>100.68601317374286</v>
      </c>
      <c r="H14" s="18">
        <f t="shared" si="2"/>
        <v>42.286091554396776</v>
      </c>
    </row>
    <row r="15" spans="1:9" ht="24" x14ac:dyDescent="0.25">
      <c r="A15" s="14" t="s">
        <v>6</v>
      </c>
      <c r="B15" s="19">
        <v>229587700</v>
      </c>
      <c r="C15" s="19">
        <v>140176364.00999999</v>
      </c>
      <c r="D15" s="20">
        <f t="shared" si="0"/>
        <v>61.055694190063313</v>
      </c>
      <c r="E15" s="19">
        <v>47400000</v>
      </c>
      <c r="F15" s="19">
        <v>63819321.810000002</v>
      </c>
      <c r="G15" s="20">
        <f t="shared" si="1"/>
        <v>134.63991943037976</v>
      </c>
      <c r="H15" s="20">
        <f t="shared" si="2"/>
        <v>45.527876443882661</v>
      </c>
    </row>
    <row r="16" spans="1:9" ht="24" x14ac:dyDescent="0.25">
      <c r="A16" s="14" t="s">
        <v>34</v>
      </c>
      <c r="B16" s="19">
        <v>0</v>
      </c>
      <c r="C16" s="19">
        <v>11946.87</v>
      </c>
      <c r="D16" s="20" t="s">
        <v>33</v>
      </c>
      <c r="E16" s="19">
        <v>0</v>
      </c>
      <c r="F16" s="19">
        <v>26675.35</v>
      </c>
      <c r="G16" s="20" t="s">
        <v>33</v>
      </c>
      <c r="H16" s="20">
        <f>F16/C16*100</f>
        <v>223.28316956658938</v>
      </c>
    </row>
    <row r="17" spans="1:8" x14ac:dyDescent="0.25">
      <c r="A17" s="14" t="s">
        <v>7</v>
      </c>
      <c r="B17" s="19">
        <v>320000</v>
      </c>
      <c r="C17" s="19">
        <v>593321.54</v>
      </c>
      <c r="D17" s="20">
        <f t="shared" si="0"/>
        <v>185.41298125</v>
      </c>
      <c r="E17" s="19">
        <v>840000</v>
      </c>
      <c r="F17" s="19">
        <v>442825</v>
      </c>
      <c r="G17" s="20">
        <f t="shared" si="1"/>
        <v>52.717261904761905</v>
      </c>
      <c r="H17" s="20">
        <f t="shared" si="2"/>
        <v>74.63491043996143</v>
      </c>
    </row>
    <row r="18" spans="1:8" ht="24" x14ac:dyDescent="0.25">
      <c r="A18" s="14" t="s">
        <v>35</v>
      </c>
      <c r="B18" s="19">
        <v>26400000</v>
      </c>
      <c r="C18" s="19">
        <v>17368831.460000001</v>
      </c>
      <c r="D18" s="20">
        <f t="shared" si="0"/>
        <v>65.791028257575761</v>
      </c>
      <c r="E18" s="19">
        <v>18180000</v>
      </c>
      <c r="F18" s="19">
        <v>2586827.79</v>
      </c>
      <c r="G18" s="20">
        <f t="shared" si="1"/>
        <v>14.228975742574256</v>
      </c>
      <c r="H18" s="20">
        <f t="shared" si="2"/>
        <v>14.893505046424119</v>
      </c>
    </row>
    <row r="19" spans="1:8" s="13" customFormat="1" x14ac:dyDescent="0.25">
      <c r="A19" s="12" t="s">
        <v>8</v>
      </c>
      <c r="B19" s="17">
        <f>B20+B21+B22+B23</f>
        <v>211510000</v>
      </c>
      <c r="C19" s="17">
        <f>C20+C21+C22+C23</f>
        <v>91655694.480000004</v>
      </c>
      <c r="D19" s="18">
        <f t="shared" ref="D19:D46" si="3">C19/B19*100</f>
        <v>43.333976871069929</v>
      </c>
      <c r="E19" s="17">
        <f>E20+E21+E22+E23</f>
        <v>253694300</v>
      </c>
      <c r="F19" s="17">
        <f>F20+F21+F22+F23</f>
        <v>92793202.739999995</v>
      </c>
      <c r="G19" s="18">
        <f t="shared" si="1"/>
        <v>36.576778721476991</v>
      </c>
      <c r="H19" s="18">
        <f t="shared" si="2"/>
        <v>101.24106665325436</v>
      </c>
    </row>
    <row r="20" spans="1:8" s="13" customFormat="1" x14ac:dyDescent="0.25">
      <c r="A20" s="14" t="s">
        <v>36</v>
      </c>
      <c r="B20" s="19">
        <v>56890000</v>
      </c>
      <c r="C20" s="19">
        <v>3367194.11</v>
      </c>
      <c r="D20" s="20">
        <f t="shared" si="3"/>
        <v>5.9187802953067319</v>
      </c>
      <c r="E20" s="19">
        <v>72251000</v>
      </c>
      <c r="F20" s="19">
        <v>2189698</v>
      </c>
      <c r="G20" s="20">
        <f t="shared" si="1"/>
        <v>3.0306819282778092</v>
      </c>
      <c r="H20" s="20">
        <f t="shared" si="2"/>
        <v>65.030346587295497</v>
      </c>
    </row>
    <row r="21" spans="1:8" x14ac:dyDescent="0.25">
      <c r="A21" s="14" t="s">
        <v>9</v>
      </c>
      <c r="B21" s="19">
        <v>57400000</v>
      </c>
      <c r="C21" s="19">
        <v>34574132.920000002</v>
      </c>
      <c r="D21" s="20">
        <f t="shared" si="3"/>
        <v>60.233681045296173</v>
      </c>
      <c r="E21" s="19">
        <v>65243300</v>
      </c>
      <c r="F21" s="19">
        <v>37055466.579999998</v>
      </c>
      <c r="G21" s="20">
        <f t="shared" si="1"/>
        <v>56.795819003637149</v>
      </c>
      <c r="H21" s="20">
        <f t="shared" si="2"/>
        <v>107.17685000442809</v>
      </c>
    </row>
    <row r="22" spans="1:8" x14ac:dyDescent="0.25">
      <c r="A22" s="14" t="s">
        <v>37</v>
      </c>
      <c r="B22" s="19">
        <v>84220000</v>
      </c>
      <c r="C22" s="19">
        <v>52798875.469999999</v>
      </c>
      <c r="D22" s="20">
        <f t="shared" si="3"/>
        <v>62.691611814295889</v>
      </c>
      <c r="E22" s="19">
        <v>104700000</v>
      </c>
      <c r="F22" s="19">
        <v>52251813.149999999</v>
      </c>
      <c r="G22" s="20">
        <f t="shared" si="1"/>
        <v>49.906220773638964</v>
      </c>
      <c r="H22" s="20">
        <f t="shared" si="2"/>
        <v>98.963875053909362</v>
      </c>
    </row>
    <row r="23" spans="1:8" x14ac:dyDescent="0.25">
      <c r="A23" s="14" t="s">
        <v>38</v>
      </c>
      <c r="B23" s="19">
        <v>13000000</v>
      </c>
      <c r="C23" s="19">
        <v>915491.98</v>
      </c>
      <c r="D23" s="20">
        <f t="shared" si="3"/>
        <v>7.0422459999999996</v>
      </c>
      <c r="E23" s="19">
        <v>11500000</v>
      </c>
      <c r="F23" s="19">
        <v>1296225.01</v>
      </c>
      <c r="G23" s="20">
        <f t="shared" si="1"/>
        <v>11.271521826086957</v>
      </c>
      <c r="H23" s="20">
        <f t="shared" si="2"/>
        <v>141.58780615423851</v>
      </c>
    </row>
    <row r="24" spans="1:8" s="13" customFormat="1" ht="24" x14ac:dyDescent="0.25">
      <c r="A24" s="12" t="s">
        <v>10</v>
      </c>
      <c r="B24" s="17">
        <f>SUM(B25)</f>
        <v>140000</v>
      </c>
      <c r="C24" s="17">
        <f>C25</f>
        <v>0</v>
      </c>
      <c r="D24" s="18">
        <f>C24/B24*100</f>
        <v>0</v>
      </c>
      <c r="E24" s="17">
        <f>E25</f>
        <v>150000</v>
      </c>
      <c r="F24" s="17">
        <f>F25</f>
        <v>127463</v>
      </c>
      <c r="G24" s="18" t="s">
        <v>33</v>
      </c>
      <c r="H24" s="18">
        <v>0</v>
      </c>
    </row>
    <row r="25" spans="1:8" x14ac:dyDescent="0.25">
      <c r="A25" s="14" t="s">
        <v>11</v>
      </c>
      <c r="B25" s="19">
        <v>140000</v>
      </c>
      <c r="C25" s="19">
        <v>0</v>
      </c>
      <c r="D25" s="20">
        <f t="shared" si="3"/>
        <v>0</v>
      </c>
      <c r="E25" s="19">
        <v>150000</v>
      </c>
      <c r="F25" s="19">
        <v>127463</v>
      </c>
      <c r="G25" s="20" t="s">
        <v>33</v>
      </c>
      <c r="H25" s="20">
        <v>0</v>
      </c>
    </row>
    <row r="26" spans="1:8" s="13" customFormat="1" x14ac:dyDescent="0.25">
      <c r="A26" s="12" t="s">
        <v>12</v>
      </c>
      <c r="B26" s="17">
        <v>23710000</v>
      </c>
      <c r="C26" s="17">
        <v>28754016.530000001</v>
      </c>
      <c r="D26" s="18">
        <f t="shared" si="3"/>
        <v>121.27379388443696</v>
      </c>
      <c r="E26" s="17">
        <v>60020000</v>
      </c>
      <c r="F26" s="17">
        <v>28786139.23</v>
      </c>
      <c r="G26" s="18">
        <f t="shared" si="1"/>
        <v>47.960911746084641</v>
      </c>
      <c r="H26" s="18">
        <f t="shared" ref="H26:H46" si="4">F26/C26*100</f>
        <v>100.1117155231739</v>
      </c>
    </row>
    <row r="27" spans="1:8" s="13" customFormat="1" ht="36" x14ac:dyDescent="0.25">
      <c r="A27" s="12" t="s">
        <v>13</v>
      </c>
      <c r="B27" s="17">
        <f>B28+B29+B30+B31</f>
        <v>141292600</v>
      </c>
      <c r="C27" s="17">
        <f>C28+C29+C30+C31</f>
        <v>81564392.450000018</v>
      </c>
      <c r="D27" s="18">
        <f t="shared" si="3"/>
        <v>57.727292476746847</v>
      </c>
      <c r="E27" s="17">
        <f>E28+E29+E30+E31</f>
        <v>152954160</v>
      </c>
      <c r="F27" s="17">
        <f>F28+F29+F30+F31</f>
        <v>79297076.039999992</v>
      </c>
      <c r="G27" s="18">
        <f t="shared" si="1"/>
        <v>51.843687049767063</v>
      </c>
      <c r="H27" s="18">
        <f t="shared" si="4"/>
        <v>97.220212960710867</v>
      </c>
    </row>
    <row r="28" spans="1:8" s="13" customFormat="1" ht="72" x14ac:dyDescent="0.25">
      <c r="A28" s="14" t="s">
        <v>39</v>
      </c>
      <c r="B28" s="19">
        <v>131980000</v>
      </c>
      <c r="C28" s="19">
        <v>76345783.590000004</v>
      </c>
      <c r="D28" s="20">
        <f t="shared" si="3"/>
        <v>57.846479459008947</v>
      </c>
      <c r="E28" s="19">
        <v>142954160</v>
      </c>
      <c r="F28" s="19">
        <v>74280850.489999995</v>
      </c>
      <c r="G28" s="20">
        <f t="shared" si="1"/>
        <v>51.96130737993213</v>
      </c>
      <c r="H28" s="20">
        <f t="shared" si="4"/>
        <v>97.295288615951179</v>
      </c>
    </row>
    <row r="29" spans="1:8" s="13" customFormat="1" ht="36" x14ac:dyDescent="0.25">
      <c r="A29" s="14" t="s">
        <v>40</v>
      </c>
      <c r="B29" s="19">
        <v>1500000</v>
      </c>
      <c r="C29" s="19">
        <v>1541363.4</v>
      </c>
      <c r="D29" s="20">
        <f t="shared" si="3"/>
        <v>102.75756</v>
      </c>
      <c r="E29" s="19">
        <v>2000000</v>
      </c>
      <c r="F29" s="19">
        <v>862060.48</v>
      </c>
      <c r="G29" s="20">
        <f t="shared" si="1"/>
        <v>43.103023999999998</v>
      </c>
      <c r="H29" s="20">
        <f t="shared" si="4"/>
        <v>55.928438420167502</v>
      </c>
    </row>
    <row r="30" spans="1:8" s="13" customFormat="1" ht="24" x14ac:dyDescent="0.25">
      <c r="A30" s="14" t="s">
        <v>41</v>
      </c>
      <c r="B30" s="19">
        <v>100000</v>
      </c>
      <c r="C30" s="19">
        <v>-49411.32</v>
      </c>
      <c r="D30" s="20">
        <f t="shared" si="3"/>
        <v>-49.411319999999996</v>
      </c>
      <c r="E30" s="19">
        <v>0</v>
      </c>
      <c r="F30" s="19">
        <v>0</v>
      </c>
      <c r="G30" s="20" t="s">
        <v>33</v>
      </c>
      <c r="H30" s="20">
        <f t="shared" si="4"/>
        <v>0</v>
      </c>
    </row>
    <row r="31" spans="1:8" s="13" customFormat="1" ht="72" x14ac:dyDescent="0.25">
      <c r="A31" s="14" t="s">
        <v>42</v>
      </c>
      <c r="B31" s="19">
        <v>7712600</v>
      </c>
      <c r="C31" s="19">
        <v>3726656.78</v>
      </c>
      <c r="D31" s="20">
        <f t="shared" si="3"/>
        <v>48.319072426937737</v>
      </c>
      <c r="E31" s="19">
        <v>8000000</v>
      </c>
      <c r="F31" s="19">
        <v>4154165.07</v>
      </c>
      <c r="G31" s="20">
        <f t="shared" si="1"/>
        <v>51.927063374999996</v>
      </c>
      <c r="H31" s="20">
        <f t="shared" si="4"/>
        <v>111.47163034423578</v>
      </c>
    </row>
    <row r="32" spans="1:8" s="13" customFormat="1" ht="24" x14ac:dyDescent="0.25">
      <c r="A32" s="12" t="s">
        <v>14</v>
      </c>
      <c r="B32" s="17">
        <v>7513000</v>
      </c>
      <c r="C32" s="17">
        <v>3876196.18</v>
      </c>
      <c r="D32" s="18">
        <f t="shared" si="3"/>
        <v>51.593187541594574</v>
      </c>
      <c r="E32" s="17">
        <v>0</v>
      </c>
      <c r="F32" s="17">
        <v>0</v>
      </c>
      <c r="G32" s="18" t="s">
        <v>33</v>
      </c>
      <c r="H32" s="18">
        <f t="shared" si="4"/>
        <v>0</v>
      </c>
    </row>
    <row r="33" spans="1:8" s="13" customFormat="1" ht="24" x14ac:dyDescent="0.25">
      <c r="A33" s="12" t="s">
        <v>15</v>
      </c>
      <c r="B33" s="17">
        <v>5122070</v>
      </c>
      <c r="C33" s="17">
        <v>1530719.58</v>
      </c>
      <c r="D33" s="18">
        <f t="shared" si="3"/>
        <v>29.884784471902964</v>
      </c>
      <c r="E33" s="17">
        <v>5357840</v>
      </c>
      <c r="F33" s="17">
        <v>1558390.81</v>
      </c>
      <c r="G33" s="18">
        <f t="shared" si="1"/>
        <v>29.086176705538051</v>
      </c>
      <c r="H33" s="18">
        <f t="shared" si="4"/>
        <v>101.80772692539806</v>
      </c>
    </row>
    <row r="34" spans="1:8" s="13" customFormat="1" ht="24" x14ac:dyDescent="0.25">
      <c r="A34" s="12" t="s">
        <v>16</v>
      </c>
      <c r="B34" s="17">
        <f>B35+B36+B37+B38</f>
        <v>155000000</v>
      </c>
      <c r="C34" s="17">
        <f>C35+C36+C37+C38</f>
        <v>86784976.569999993</v>
      </c>
      <c r="D34" s="18">
        <f>C34/B34*100</f>
        <v>55.990307464516121</v>
      </c>
      <c r="E34" s="17">
        <f>E35+E36+E37+E38</f>
        <v>199224000</v>
      </c>
      <c r="F34" s="17">
        <f>F35+F36+F37+F38</f>
        <v>121780976.44999999</v>
      </c>
      <c r="G34" s="18">
        <f t="shared" si="1"/>
        <v>61.127663559611292</v>
      </c>
      <c r="H34" s="18">
        <f t="shared" si="4"/>
        <v>140.32495169457414</v>
      </c>
    </row>
    <row r="35" spans="1:8" s="13" customFormat="1" ht="72" x14ac:dyDescent="0.25">
      <c r="A35" s="14" t="s">
        <v>43</v>
      </c>
      <c r="B35" s="19">
        <v>63000000</v>
      </c>
      <c r="C35" s="19">
        <v>28830169.699999999</v>
      </c>
      <c r="D35" s="20">
        <f t="shared" ref="D35:D38" si="5">C35/B35*100</f>
        <v>45.762174126984121</v>
      </c>
      <c r="E35" s="19">
        <v>64000000</v>
      </c>
      <c r="F35" s="19">
        <v>33490617.32</v>
      </c>
      <c r="G35" s="20">
        <f t="shared" ref="G35:G38" si="6">F35/E35*100</f>
        <v>52.329089562499995</v>
      </c>
      <c r="H35" s="20">
        <f t="shared" ref="H35:H38" si="7">F35/C35*100</f>
        <v>116.16517581580521</v>
      </c>
    </row>
    <row r="36" spans="1:8" s="13" customFormat="1" ht="24" x14ac:dyDescent="0.25">
      <c r="A36" s="14" t="s">
        <v>44</v>
      </c>
      <c r="B36" s="19">
        <v>41000000</v>
      </c>
      <c r="C36" s="19">
        <v>43353719.770000003</v>
      </c>
      <c r="D36" s="20">
        <f t="shared" si="5"/>
        <v>105.74077992682929</v>
      </c>
      <c r="E36" s="19">
        <v>82000000</v>
      </c>
      <c r="F36" s="19">
        <v>39980430.909999996</v>
      </c>
      <c r="G36" s="20">
        <f t="shared" si="6"/>
        <v>48.756623060975606</v>
      </c>
      <c r="H36" s="20">
        <f t="shared" si="7"/>
        <v>92.219147796553642</v>
      </c>
    </row>
    <row r="37" spans="1:8" s="13" customFormat="1" ht="60" x14ac:dyDescent="0.25">
      <c r="A37" s="14" t="s">
        <v>45</v>
      </c>
      <c r="B37" s="19">
        <v>1000000</v>
      </c>
      <c r="C37" s="19">
        <v>1685203.8</v>
      </c>
      <c r="D37" s="20">
        <f t="shared" si="5"/>
        <v>168.52037999999999</v>
      </c>
      <c r="E37" s="19">
        <v>1000000</v>
      </c>
      <c r="F37" s="19">
        <v>217873.84</v>
      </c>
      <c r="G37" s="20">
        <f t="shared" si="6"/>
        <v>21.787383999999999</v>
      </c>
      <c r="H37" s="20">
        <f t="shared" si="7"/>
        <v>12.928634506995534</v>
      </c>
    </row>
    <row r="38" spans="1:8" s="13" customFormat="1" ht="24" x14ac:dyDescent="0.25">
      <c r="A38" s="14" t="s">
        <v>47</v>
      </c>
      <c r="B38" s="19">
        <v>50000000</v>
      </c>
      <c r="C38" s="19">
        <v>12915883.300000001</v>
      </c>
      <c r="D38" s="20">
        <f t="shared" si="5"/>
        <v>25.831766600000002</v>
      </c>
      <c r="E38" s="19">
        <v>52224000</v>
      </c>
      <c r="F38" s="19">
        <v>48092054.380000003</v>
      </c>
      <c r="G38" s="20">
        <f t="shared" si="6"/>
        <v>92.08803304993873</v>
      </c>
      <c r="H38" s="20">
        <f t="shared" si="7"/>
        <v>372.34816437215721</v>
      </c>
    </row>
    <row r="39" spans="1:8" s="13" customFormat="1" x14ac:dyDescent="0.25">
      <c r="A39" s="12" t="s">
        <v>17</v>
      </c>
      <c r="B39" s="17">
        <v>3866500</v>
      </c>
      <c r="C39" s="17">
        <v>2022719.94</v>
      </c>
      <c r="D39" s="18">
        <f t="shared" si="3"/>
        <v>52.313977499030131</v>
      </c>
      <c r="E39" s="17">
        <v>3969700</v>
      </c>
      <c r="F39" s="17">
        <v>2023471.71</v>
      </c>
      <c r="G39" s="18">
        <f t="shared" si="1"/>
        <v>50.972912562662167</v>
      </c>
      <c r="H39" s="18">
        <f t="shared" si="4"/>
        <v>100.03716629203745</v>
      </c>
    </row>
    <row r="40" spans="1:8" s="13" customFormat="1" x14ac:dyDescent="0.25">
      <c r="A40" s="12" t="s">
        <v>18</v>
      </c>
      <c r="B40" s="17">
        <v>8097000</v>
      </c>
      <c r="C40" s="17">
        <v>22205.74</v>
      </c>
      <c r="D40" s="18">
        <f t="shared" si="3"/>
        <v>0.27424651105347664</v>
      </c>
      <c r="E40" s="17">
        <v>8705000</v>
      </c>
      <c r="F40" s="17">
        <v>10746</v>
      </c>
      <c r="G40" s="18">
        <f t="shared" ref="G40" si="8">F40/E40*100</f>
        <v>0.12344629523262493</v>
      </c>
      <c r="H40" s="18" t="s">
        <v>33</v>
      </c>
    </row>
    <row r="41" spans="1:8" s="13" customFormat="1" x14ac:dyDescent="0.25">
      <c r="A41" s="12" t="s">
        <v>19</v>
      </c>
      <c r="B41" s="21">
        <f>B42+B47+B50+B49</f>
        <v>2691624968.27</v>
      </c>
      <c r="C41" s="21">
        <f>C42+C47+C50+C49</f>
        <v>1308629579.45</v>
      </c>
      <c r="D41" s="18">
        <f t="shared" si="3"/>
        <v>48.618570375764548</v>
      </c>
      <c r="E41" s="21">
        <f>E42+E47+E50+E49</f>
        <v>2050517782.4200001</v>
      </c>
      <c r="F41" s="21">
        <f>F42+F47+F50+F49+F48</f>
        <v>982195584.41000009</v>
      </c>
      <c r="G41" s="18">
        <f t="shared" si="1"/>
        <v>47.899881329037925</v>
      </c>
      <c r="H41" s="18">
        <f t="shared" si="4"/>
        <v>75.055279189303064</v>
      </c>
    </row>
    <row r="42" spans="1:8" s="13" customFormat="1" ht="36" x14ac:dyDescent="0.25">
      <c r="A42" s="12" t="s">
        <v>20</v>
      </c>
      <c r="B42" s="17">
        <f>B43+B44+B45+B46</f>
        <v>2691624968.27</v>
      </c>
      <c r="C42" s="17">
        <f>C43+C44+C45+C46</f>
        <v>1325315029.1700001</v>
      </c>
      <c r="D42" s="18">
        <f t="shared" si="3"/>
        <v>49.238472847940088</v>
      </c>
      <c r="E42" s="17">
        <f>E43+E44+E45+E46</f>
        <v>2050517782.4200001</v>
      </c>
      <c r="F42" s="17">
        <f>F43+F44+F45+F46</f>
        <v>982788032.29999995</v>
      </c>
      <c r="G42" s="18">
        <f t="shared" si="1"/>
        <v>47.928773928511049</v>
      </c>
      <c r="H42" s="18">
        <f t="shared" si="4"/>
        <v>74.155050736539735</v>
      </c>
    </row>
    <row r="43" spans="1:8" ht="24" x14ac:dyDescent="0.25">
      <c r="A43" s="14" t="s">
        <v>21</v>
      </c>
      <c r="B43" s="19">
        <v>157488727.18000001</v>
      </c>
      <c r="C43" s="19">
        <v>78744360</v>
      </c>
      <c r="D43" s="20">
        <f t="shared" si="3"/>
        <v>49.999997720471768</v>
      </c>
      <c r="E43" s="19">
        <v>52448077.18</v>
      </c>
      <c r="F43" s="19">
        <v>27144034</v>
      </c>
      <c r="G43" s="20">
        <f t="shared" si="1"/>
        <v>51.75410703207023</v>
      </c>
      <c r="H43" s="20">
        <f t="shared" si="4"/>
        <v>34.471083389337345</v>
      </c>
    </row>
    <row r="44" spans="1:8" ht="24" x14ac:dyDescent="0.25">
      <c r="A44" s="14" t="s">
        <v>22</v>
      </c>
      <c r="B44" s="19">
        <v>802344035.78999996</v>
      </c>
      <c r="C44" s="19">
        <v>398243483.51999998</v>
      </c>
      <c r="D44" s="20">
        <f t="shared" si="3"/>
        <v>49.63500266165542</v>
      </c>
      <c r="E44" s="19">
        <v>342001173.56999999</v>
      </c>
      <c r="F44" s="19">
        <v>122472152.72</v>
      </c>
      <c r="G44" s="20">
        <f t="shared" si="1"/>
        <v>35.810448087521749</v>
      </c>
      <c r="H44" s="20">
        <f t="shared" si="4"/>
        <v>30.753083926820711</v>
      </c>
    </row>
    <row r="45" spans="1:8" ht="24" x14ac:dyDescent="0.25">
      <c r="A45" s="14" t="s">
        <v>23</v>
      </c>
      <c r="B45" s="19">
        <v>1660657251.3900001</v>
      </c>
      <c r="C45" s="19">
        <v>809079482.69000006</v>
      </c>
      <c r="D45" s="20">
        <f t="shared" si="3"/>
        <v>48.720437767202469</v>
      </c>
      <c r="E45" s="19">
        <v>1591791657.52</v>
      </c>
      <c r="F45" s="19">
        <v>796127312.42999995</v>
      </c>
      <c r="G45" s="20">
        <f t="shared" si="1"/>
        <v>50.014542334664611</v>
      </c>
      <c r="H45" s="20">
        <f t="shared" si="4"/>
        <v>98.399147359794966</v>
      </c>
    </row>
    <row r="46" spans="1:8" x14ac:dyDescent="0.25">
      <c r="A46" s="14" t="s">
        <v>24</v>
      </c>
      <c r="B46" s="19">
        <v>71134953.909999996</v>
      </c>
      <c r="C46" s="19">
        <v>39247702.960000001</v>
      </c>
      <c r="D46" s="20">
        <f t="shared" si="3"/>
        <v>55.173583172143793</v>
      </c>
      <c r="E46" s="19">
        <v>64276874.149999999</v>
      </c>
      <c r="F46" s="19">
        <v>37044533.149999999</v>
      </c>
      <c r="G46" s="20">
        <f t="shared" si="1"/>
        <v>57.632754610236439</v>
      </c>
      <c r="H46" s="20">
        <f t="shared" si="4"/>
        <v>94.386499988941011</v>
      </c>
    </row>
    <row r="47" spans="1:8" x14ac:dyDescent="0.25">
      <c r="A47" s="12" t="s">
        <v>25</v>
      </c>
      <c r="B47" s="17">
        <v>0</v>
      </c>
      <c r="C47" s="17">
        <v>0</v>
      </c>
      <c r="D47" s="18" t="s">
        <v>33</v>
      </c>
      <c r="E47" s="17">
        <v>0</v>
      </c>
      <c r="F47" s="17">
        <v>0</v>
      </c>
      <c r="G47" s="18" t="s">
        <v>33</v>
      </c>
      <c r="H47" s="18" t="s">
        <v>33</v>
      </c>
    </row>
    <row r="48" spans="1:8" ht="96" customHeight="1" x14ac:dyDescent="0.25">
      <c r="A48" s="12" t="s">
        <v>49</v>
      </c>
      <c r="B48" s="17">
        <v>0</v>
      </c>
      <c r="C48" s="17">
        <v>0</v>
      </c>
      <c r="D48" s="18" t="s">
        <v>33</v>
      </c>
      <c r="E48" s="17">
        <v>0</v>
      </c>
      <c r="F48" s="17">
        <v>-19295.18</v>
      </c>
      <c r="G48" s="18" t="s">
        <v>33</v>
      </c>
      <c r="H48" s="18" t="s">
        <v>33</v>
      </c>
    </row>
    <row r="49" spans="1:8" ht="60" x14ac:dyDescent="0.25">
      <c r="A49" s="12" t="s">
        <v>26</v>
      </c>
      <c r="B49" s="17">
        <v>0</v>
      </c>
      <c r="C49" s="17">
        <v>290577.67</v>
      </c>
      <c r="D49" s="18" t="s">
        <v>33</v>
      </c>
      <c r="E49" s="17">
        <v>0</v>
      </c>
      <c r="F49" s="17">
        <v>242088.21</v>
      </c>
      <c r="G49" s="18" t="s">
        <v>33</v>
      </c>
      <c r="H49" s="18">
        <f>F49/C49*100</f>
        <v>83.312737004188932</v>
      </c>
    </row>
    <row r="50" spans="1:8" s="13" customFormat="1" ht="48" x14ac:dyDescent="0.25">
      <c r="A50" s="12" t="s">
        <v>27</v>
      </c>
      <c r="B50" s="17">
        <v>0</v>
      </c>
      <c r="C50" s="17">
        <v>-16976027.390000001</v>
      </c>
      <c r="D50" s="18" t="s">
        <v>33</v>
      </c>
      <c r="E50" s="17">
        <v>0</v>
      </c>
      <c r="F50" s="17">
        <v>-815240.92</v>
      </c>
      <c r="G50" s="18" t="s">
        <v>33</v>
      </c>
      <c r="H50" s="18">
        <f>F50/C50*100</f>
        <v>4.8023068134316906</v>
      </c>
    </row>
    <row r="51" spans="1:8" x14ac:dyDescent="0.25">
      <c r="C51" s="22"/>
      <c r="F51" s="22"/>
    </row>
    <row r="52" spans="1:8" x14ac:dyDescent="0.25">
      <c r="C52" s="22"/>
      <c r="F52" s="22"/>
    </row>
    <row r="53" spans="1:8" x14ac:dyDescent="0.25">
      <c r="C53" s="22"/>
      <c r="F53" s="22"/>
    </row>
    <row r="54" spans="1:8" x14ac:dyDescent="0.25">
      <c r="C54" s="22"/>
      <c r="F54" s="22"/>
    </row>
    <row r="55" spans="1:8" x14ac:dyDescent="0.25">
      <c r="C55" s="22"/>
      <c r="F55" s="22"/>
    </row>
    <row r="56" spans="1:8" x14ac:dyDescent="0.25">
      <c r="C56" s="22"/>
      <c r="F56" s="22"/>
    </row>
    <row r="57" spans="1:8" x14ac:dyDescent="0.25">
      <c r="C57" s="22"/>
      <c r="F57" s="22"/>
    </row>
    <row r="58" spans="1:8" x14ac:dyDescent="0.25">
      <c r="C58" s="22"/>
      <c r="F58" s="22"/>
    </row>
    <row r="59" spans="1:8" x14ac:dyDescent="0.25">
      <c r="C59" s="22"/>
      <c r="F59" s="22"/>
    </row>
    <row r="60" spans="1:8" x14ac:dyDescent="0.25">
      <c r="C60" s="22"/>
      <c r="F60" s="22"/>
    </row>
    <row r="61" spans="1:8" x14ac:dyDescent="0.25">
      <c r="C61" s="22"/>
      <c r="F61" s="22"/>
    </row>
    <row r="62" spans="1:8" x14ac:dyDescent="0.25">
      <c r="C62" s="22"/>
      <c r="F62" s="22"/>
    </row>
    <row r="63" spans="1:8" x14ac:dyDescent="0.25">
      <c r="C63" s="22"/>
      <c r="F63" s="22"/>
    </row>
    <row r="64" spans="1:8" x14ac:dyDescent="0.25">
      <c r="C64" s="22"/>
      <c r="F64" s="22"/>
    </row>
    <row r="65" spans="3:6" x14ac:dyDescent="0.25">
      <c r="C65" s="22"/>
      <c r="F65" s="22"/>
    </row>
  </sheetData>
  <mergeCells count="6">
    <mergeCell ref="A1:H1"/>
    <mergeCell ref="A2:H2"/>
    <mergeCell ref="B5:D5"/>
    <mergeCell ref="E5:G5"/>
    <mergeCell ref="A5:A6"/>
    <mergeCell ref="H5:H6"/>
  </mergeCells>
  <conditionalFormatting sqref="A7 A1:A4 I1:XFD3 D4:XFD4 D7:XFD7">
    <cfRule type="cellIs" dxfId="1" priority="3" operator="equal">
      <formula>TRUE</formula>
    </cfRule>
  </conditionalFormatting>
  <conditionalFormatting sqref="B4:C4 B7:C7">
    <cfRule type="cellIs" dxfId="0" priority="1" operator="equal">
      <formula>TRUE</formula>
    </cfRule>
  </conditionalFormatting>
  <pageMargins left="0.55118110236220474" right="0.35433070866141736" top="0.39370078740157483" bottom="0.19685039370078741" header="0.19685039370078741" footer="0.19685039370078741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Салават доходы</vt:lpstr>
      <vt:lpstr>'Салават доходы'!Заголовки_для_печати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Кагарманова Наиля Нигматзяновна</dc:creator>
  <cp:lastModifiedBy>Лещенко Евгения Викторовна</cp:lastModifiedBy>
  <cp:lastPrinted>2023-07-06T10:14:42Z</cp:lastPrinted>
  <dcterms:created xsi:type="dcterms:W3CDTF">2019-07-15T10:24:20Z</dcterms:created>
  <dcterms:modified xsi:type="dcterms:W3CDTF">2026-07-14T12:49:25Z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