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5EC9EA11-D5A8-4597-8037-949241DE1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 ГО" sheetId="5" r:id="rId1"/>
  </sheets>
  <definedNames>
    <definedName name="_xlnm._FilterDatabase" localSheetId="0" hidden="1">'Доходы ГО'!$A$5:$K$5</definedName>
    <definedName name="_xlnm.Print_Titles" localSheetId="0">'Доходы ГО'!$5:$5</definedName>
    <definedName name="_xlnm.Print_Area" localSheetId="0">'Доходы ГО'!$A$1:$I$53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5" l="1"/>
  <c r="H18" i="5"/>
  <c r="F25" i="5"/>
  <c r="F16" i="5" l="1"/>
  <c r="F13" i="5"/>
  <c r="E17" i="5" l="1"/>
  <c r="D21" i="5"/>
  <c r="E21" i="5"/>
  <c r="C21" i="5"/>
  <c r="D17" i="5"/>
  <c r="C17" i="5"/>
  <c r="F18" i="5"/>
  <c r="F15" i="5"/>
  <c r="H15" i="5"/>
  <c r="H14" i="5"/>
  <c r="D12" i="5"/>
  <c r="E12" i="5"/>
  <c r="C12" i="5"/>
  <c r="F9" i="5"/>
  <c r="H9" i="5"/>
  <c r="D8" i="5"/>
  <c r="E8" i="5"/>
  <c r="C8" i="5"/>
  <c r="F12" i="5" l="1"/>
  <c r="F40" i="5"/>
  <c r="F35" i="5"/>
  <c r="F36" i="5"/>
  <c r="F37" i="5"/>
  <c r="F38" i="5"/>
  <c r="F39" i="5"/>
  <c r="F29" i="5"/>
  <c r="F30" i="5"/>
  <c r="F33" i="5"/>
  <c r="F34" i="5"/>
  <c r="F11" i="5"/>
  <c r="F19" i="5"/>
  <c r="F20" i="5"/>
  <c r="F22" i="5"/>
  <c r="F23" i="5"/>
  <c r="F26" i="5"/>
  <c r="F27" i="5"/>
  <c r="F28" i="5"/>
  <c r="F21" i="5" l="1"/>
  <c r="H36" i="5"/>
  <c r="H35" i="5"/>
  <c r="H34" i="5"/>
  <c r="H33" i="5"/>
  <c r="E32" i="5"/>
  <c r="E31" i="5" s="1"/>
  <c r="D32" i="5"/>
  <c r="D31" i="5" s="1"/>
  <c r="C32" i="5"/>
  <c r="C31" i="5" s="1"/>
  <c r="H30" i="5"/>
  <c r="H29" i="5"/>
  <c r="H28" i="5"/>
  <c r="H27" i="5"/>
  <c r="H26" i="5"/>
  <c r="H25" i="5"/>
  <c r="H23" i="5"/>
  <c r="H20" i="5"/>
  <c r="H19" i="5"/>
  <c r="H17" i="5"/>
  <c r="F17" i="5"/>
  <c r="H13" i="5"/>
  <c r="H12" i="5"/>
  <c r="H11" i="5"/>
  <c r="E10" i="5"/>
  <c r="D10" i="5"/>
  <c r="D7" i="5" s="1"/>
  <c r="C10" i="5"/>
  <c r="C7" i="5" s="1"/>
  <c r="F8" i="5"/>
  <c r="E7" i="5" l="1"/>
  <c r="F10" i="5"/>
  <c r="F31" i="5"/>
  <c r="F32" i="5"/>
  <c r="C6" i="5"/>
  <c r="H32" i="5"/>
  <c r="H10" i="5"/>
  <c r="D6" i="5"/>
  <c r="H8" i="5"/>
  <c r="E6" i="5" l="1"/>
  <c r="F6" i="5" s="1"/>
  <c r="H31" i="5"/>
  <c r="H7" i="5"/>
  <c r="F7" i="5"/>
  <c r="H6" i="5" l="1"/>
</calcChain>
</file>

<file path=xl/sharedStrings.xml><?xml version="1.0" encoding="utf-8"?>
<sst xmlns="http://schemas.openxmlformats.org/spreadsheetml/2006/main" count="126" uniqueCount="78">
  <si>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</si>
  <si>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</si>
  <si>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</si>
  <si>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</si>
  <si>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</si>
  <si>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</si>
  <si>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</si>
  <si>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</si>
  <si>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</si>
  <si>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НАЛОГИ, СБОРЫ И РЕГУЛЯРНЫЕ ПЛАТЕЖИ ЗА ПОЛЬЗОВАНИЕ ПРИРОДНЫМИ РЕСУРСАМИ</t>
  </si>
  <si>
    <t>Налог на добычу полезных ископаемых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</si>
  <si>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</si>
  <si>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</si>
  <si>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</si>
  <si>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</si>
  <si>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</si>
  <si>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</si>
  <si>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</si>
  <si>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</si>
  <si>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</si>
  <si>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</si>
  <si>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</si>
  <si>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</si>
  <si>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</si>
  <si>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БЕЗВОЗМЕЗДНЫЕ ПОСТУПЛЕНИЯ ОТ ГОСУДАРСТВЕННЫХ (МУНИЦИПАЛЬНЫХ) ОРГАНИЗАЦИЙ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</si>
  <si>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</si>
  <si>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</si>
  <si>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>Наименование показателя</t>
  </si>
  <si>
    <t>КБК</t>
  </si>
  <si>
    <t>Примечание</t>
  </si>
  <si>
    <t>ВСЕГО ДОХОДОВ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</si>
  <si>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</si>
  <si>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Х</t>
  </si>
  <si>
    <t>х</t>
  </si>
  <si>
    <t>Исполнение</t>
  </si>
  <si>
    <t>% исполнения утвержденного плана</t>
  </si>
  <si>
    <t>% исполнения уточненного плана</t>
  </si>
  <si>
    <t>ЗАДОЛЖЕННОСТЬ И ПЕРЕРАСЧЕТЫ ПО ОТМЕНЕННЫМ НАЛОГАМ, СБОРАМ И ИНЫМ ОБЯЗАТЕЛЬНЫМ ПЛАТЕЖАМ</t>
  </si>
  <si>
    <t>Утвержденный план*</t>
  </si>
  <si>
    <t xml:space="preserve">Уточненный план** </t>
  </si>
  <si>
    <t>Пояснения различий между уточненным планом и фактическими значениями***</t>
  </si>
  <si>
    <t>***Пояснение различий в случае отклонения более 5%</t>
  </si>
  <si>
    <t>Пояснения различий между утвержденным планом и фактическими значениями***</t>
  </si>
  <si>
    <t>Возврат с учетом требований бюджетного законодательства в бюджет РБ из местных бюджетов остатков целевых межбюджетных трансфертов прошлых лет и от организаций остатков целевых средств.</t>
  </si>
  <si>
    <t>Возврат с учетом требований бюджетного законодательства 
в бюджет РБ из местных бюджетов остатков целевых межбюджетных трансфертов прошлых лет 
и от организаций остатков целевых средств.</t>
  </si>
  <si>
    <t>Приложение № 1</t>
  </si>
  <si>
    <t>Ед. изм. рубль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</si>
  <si>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</si>
  <si>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</si>
  <si>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</si>
  <si>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</si>
  <si>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</si>
  <si>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>Возврат с учетом требований бюджетного законодательства  
из бюджета ГО г. Салават РБ остатков целевых межбюджетных трансфертов прошлых лет в бюджеты, из которых они были предоставлены.</t>
  </si>
  <si>
    <t xml:space="preserve">Заместитель главы Администрации - </t>
  </si>
  <si>
    <t>начальник Финансового управления</t>
  </si>
  <si>
    <t>Л.А. Киреева</t>
  </si>
  <si>
    <t>(подпись)</t>
  </si>
  <si>
    <t>(расшифровка подписи)</t>
  </si>
  <si>
    <t>Исп. Лещенко Е.В. 8(3476)35-60-14</t>
  </si>
  <si>
    <t>Сведения о фактических поступлениях доходов по видам доходов в сравнении с первоначально утвержденным решением о бюджете значениями 
и с уточненными значениями с учетом внесенных изменений за 2025 год (по бюджету городского округа город Салават Республики Башкортостан)</t>
  </si>
  <si>
    <t xml:space="preserve">* Утвержденный план в соответствии с решением Совета городского округа город Салават Республики Башкортостан от 24 декабря 2024 года № 6-5/58 "О бюджете городского округа город Салават Республики Башкортостан на 2025 год и на плановый период 2026 и 2027 годов" 
</t>
  </si>
  <si>
    <t>** Уточненный план в соответствии с решением Совета городского округа город Салават Республики Башкортостан от 24 декабря 2025 года № 6-18/214 "О внесении изменений в решение Совета городского округа город Салават Республики Башкортостан от 24 декабря 2024 года № 6-5/58 "О бюджете городского округа город Салават Республики Башкортостан на 2025 год и на плановый период 2026 и 2027 годов"</t>
  </si>
  <si>
    <t>Повышение ставок государственной пошлины, рост количества совершаемых действий.</t>
  </si>
  <si>
    <t>Уменьшение поступлений доходов от реализации имущества, находящегося в муниципальной собственности.</t>
  </si>
  <si>
    <t>Увеличение поступлений за оказание платных услуг и доходов, поступающих в порядке возмещения расходов, понесенных в связи с эксплуатацией имущества городского округа.</t>
  </si>
  <si>
    <t>Увеличение поступлений иных межбюджетных трансфертов  в соответствии 
с решениями, принятыми на федеральном уровне в 2025 году, в том числе на: проведение капитального ремонта объектов спорта, на финансовое обеспечение муниципального социального заказа на оказание физкультурно-оздоровительных услуг отдельным категориям граждан.</t>
  </si>
  <si>
    <t>"19" марта 2026 года</t>
  </si>
  <si>
    <t>Снижение поступлений платежей при пользовании недрами.</t>
  </si>
  <si>
    <t>Рост объемов оказываемых платных услуг по сравнению с утвержденным планом и увеличение доходов, поступающих в порядке возмещения расходов, понесенных в связи с эксплуатацией имущества городского округа.</t>
  </si>
  <si>
    <t>Уменьшение объемов поступлений субсидий в соответствии с решениями, принятыми на региональном уровне в 2025 году.</t>
  </si>
  <si>
    <t>Рост налоговой базы
и поступление налога с дивидендов.</t>
  </si>
  <si>
    <t>Увеличение дифференцированного норматива отчислений в бюджет ГО от налога, взимаемого в связи с применением УСН, подлежащего зачислению в бюджет Республики Башкортостан, рост налогоплательщиков, применяющих УСН.</t>
  </si>
  <si>
    <t>Рост налоговой базы.</t>
  </si>
  <si>
    <t>Рост налогоплательщиков, применяющих патентную систему налогообложения.</t>
  </si>
  <si>
    <t xml:space="preserve"> Отсутствие добычи полезных ископаемых на территории ГО.</t>
  </si>
  <si>
    <t>Увеличение поступлений по арендной плате за земельные участки в связи с заключением договоров аренды.</t>
  </si>
  <si>
    <t>Увеличение количества штрафных санкций.</t>
  </si>
  <si>
    <t>Сокращение софинансирования проектов развития общественной инфраструктуры, основанных на местных инициативах (в 2024 году было 22 проектов, в 2025 - 17).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</si>
</sst>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4" fontId="8" fillId="3" borderId="0" xfId="0" applyNumberFormat="1" applyFont="1" applyFill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6" fillId="0" borderId="0" xfId="1" applyNumberFormat="1" applyFont="1" applyAlignment="1">
      <alignment vertical="center" wrapText="1"/>
    </xf>
    <xf numFmtId="0" fontId="6" fillId="0" borderId="0" xfId="1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4" fontId="8" fillId="0" borderId="0" xfId="1" applyNumberFormat="1" applyFont="1" applyAlignment="1">
      <alignment vertical="center" wrapText="1"/>
    </xf>
    <xf numFmtId="0" fontId="8" fillId="0" borderId="0" xfId="1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view="pageBreakPreview" zoomScaleNormal="100" zoomScaleSheetLayoutView="100" workbookViewId="0">
      <selection activeCell="G9" sqref="G9"/>
    </sheetView>
  </sheetViews>
  <sheetFormatPr defaultRowHeight="15.75" x14ac:dyDescent="0.25"/>
  <cols>
    <col min="1" max="1" width="43.140625" style="32" customWidth="1"/>
    <col min="2" max="2" width="13.42578125" style="42" customWidth="1"/>
    <col min="3" max="3" width="18.140625" style="34" customWidth="1"/>
    <col min="4" max="5" width="17.28515625" style="31" bestFit="1" customWidth="1"/>
    <col min="6" max="6" width="15.7109375" style="31" customWidth="1"/>
    <col min="7" max="7" width="40.42578125" style="46" customWidth="1"/>
    <col min="8" max="8" width="15.140625" style="31" customWidth="1"/>
    <col min="9" max="9" width="36.7109375" style="46" customWidth="1"/>
    <col min="10" max="10" width="46" style="23" customWidth="1"/>
    <col min="11" max="11" width="9.140625" style="23"/>
    <col min="12" max="16384" width="9.140625" style="24"/>
  </cols>
  <sheetData>
    <row r="1" spans="1:11" x14ac:dyDescent="0.25">
      <c r="A1" s="27"/>
      <c r="B1" s="28"/>
      <c r="C1" s="29"/>
      <c r="D1" s="28"/>
      <c r="E1" s="28"/>
      <c r="F1" s="30"/>
      <c r="G1" s="47"/>
      <c r="I1" s="45" t="s">
        <v>45</v>
      </c>
    </row>
    <row r="2" spans="1:11" ht="30" customHeight="1" x14ac:dyDescent="0.25">
      <c r="A2" s="49" t="s">
        <v>59</v>
      </c>
      <c r="B2" s="49"/>
      <c r="C2" s="49"/>
      <c r="D2" s="49"/>
      <c r="E2" s="49"/>
      <c r="F2" s="49"/>
      <c r="G2" s="49"/>
      <c r="H2" s="49"/>
      <c r="I2" s="49"/>
    </row>
    <row r="3" spans="1:11" x14ac:dyDescent="0.25">
      <c r="B3" s="33"/>
      <c r="D3" s="33"/>
      <c r="E3" s="33"/>
      <c r="F3" s="33"/>
      <c r="G3" s="42"/>
      <c r="H3" s="33"/>
    </row>
    <row r="4" spans="1:11" x14ac:dyDescent="0.25">
      <c r="A4" s="35"/>
      <c r="B4" s="36"/>
      <c r="C4" s="37"/>
      <c r="D4" s="36"/>
      <c r="E4" s="36"/>
      <c r="F4" s="33"/>
      <c r="G4" s="42"/>
      <c r="I4" s="42" t="s">
        <v>46</v>
      </c>
    </row>
    <row r="5" spans="1:11" ht="49.5" customHeight="1" x14ac:dyDescent="0.25">
      <c r="A5" s="1" t="s">
        <v>27</v>
      </c>
      <c r="B5" s="2" t="s">
        <v>28</v>
      </c>
      <c r="C5" s="5" t="s">
        <v>38</v>
      </c>
      <c r="D5" s="3" t="s">
        <v>39</v>
      </c>
      <c r="E5" s="4" t="s">
        <v>34</v>
      </c>
      <c r="F5" s="3" t="s">
        <v>35</v>
      </c>
      <c r="G5" s="6" t="s">
        <v>42</v>
      </c>
      <c r="H5" s="3" t="s">
        <v>36</v>
      </c>
      <c r="I5" s="6" t="s">
        <v>40</v>
      </c>
    </row>
    <row r="6" spans="1:11" s="15" customFormat="1" x14ac:dyDescent="0.25">
      <c r="A6" s="9" t="s">
        <v>30</v>
      </c>
      <c r="B6" s="38" t="s">
        <v>32</v>
      </c>
      <c r="C6" s="11">
        <f>C7+C31</f>
        <v>4620371098.1999998</v>
      </c>
      <c r="D6" s="11">
        <f>D7+D31</f>
        <v>4729504419.7700005</v>
      </c>
      <c r="E6" s="11">
        <f>E7+E31</f>
        <v>4684230200.3599997</v>
      </c>
      <c r="F6" s="17">
        <f>E6/C6</f>
        <v>1.014</v>
      </c>
      <c r="G6" s="13" t="s">
        <v>33</v>
      </c>
      <c r="H6" s="17">
        <f>E6/D6</f>
        <v>0.99</v>
      </c>
      <c r="I6" s="11" t="s">
        <v>33</v>
      </c>
      <c r="J6" s="14"/>
      <c r="K6" s="14"/>
    </row>
    <row r="7" spans="1:11" s="15" customFormat="1" ht="28.5" x14ac:dyDescent="0.25">
      <c r="A7" s="9" t="s">
        <v>0</v>
      </c>
      <c r="B7" s="10">
        <v>1000000000</v>
      </c>
      <c r="C7" s="11">
        <f>C8+C10+C12+C17+C21+C23+C25+C26+C27+C28+C29+C30+C24</f>
        <v>1822726600</v>
      </c>
      <c r="D7" s="11">
        <f t="shared" ref="D7:E7" si="0">D8+D10+D12+D17+D21+D23+D25+D26+D27+D28+D29+D30+D24</f>
        <v>2107145024.4300001</v>
      </c>
      <c r="E7" s="11">
        <f t="shared" si="0"/>
        <v>2095257922.71</v>
      </c>
      <c r="F7" s="17">
        <f t="shared" ref="F7" si="1">E7/C7</f>
        <v>1.1499999999999999</v>
      </c>
      <c r="G7" s="13" t="s">
        <v>33</v>
      </c>
      <c r="H7" s="17">
        <f t="shared" ref="H7:H36" si="2">E7/D7</f>
        <v>0.99399999999999999</v>
      </c>
      <c r="I7" s="11" t="s">
        <v>33</v>
      </c>
      <c r="J7" s="14"/>
      <c r="K7" s="14"/>
    </row>
    <row r="8" spans="1:11" s="15" customFormat="1" x14ac:dyDescent="0.25">
      <c r="A8" s="9" t="s">
        <v>1</v>
      </c>
      <c r="B8" s="10">
        <v>1010000000</v>
      </c>
      <c r="C8" s="11">
        <f>C9</f>
        <v>1002667730</v>
      </c>
      <c r="D8" s="11">
        <f t="shared" ref="D8:E8" si="3">D9</f>
        <v>1171716547.6600001</v>
      </c>
      <c r="E8" s="11">
        <f t="shared" si="3"/>
        <v>1146776510.0999999</v>
      </c>
      <c r="F8" s="12">
        <f t="shared" ref="F8:F23" si="4">IFERROR(E8/C8,"")</f>
        <v>1.1439999999999999</v>
      </c>
      <c r="G8" s="13" t="s">
        <v>33</v>
      </c>
      <c r="H8" s="17">
        <f t="shared" si="2"/>
        <v>0.97899999999999998</v>
      </c>
      <c r="I8" s="11" t="s">
        <v>33</v>
      </c>
      <c r="J8" s="14"/>
      <c r="K8" s="14"/>
    </row>
    <row r="9" spans="1:11" ht="30" x14ac:dyDescent="0.25">
      <c r="A9" s="25" t="s">
        <v>2</v>
      </c>
      <c r="B9" s="26">
        <v>1010200001</v>
      </c>
      <c r="C9" s="21">
        <v>1002667730</v>
      </c>
      <c r="D9" s="21">
        <v>1171716547.6600001</v>
      </c>
      <c r="E9" s="21">
        <v>1146776510.0999999</v>
      </c>
      <c r="F9" s="16">
        <f>IFERROR(E9/C9,"")</f>
        <v>1.1439999999999999</v>
      </c>
      <c r="G9" s="39" t="s">
        <v>70</v>
      </c>
      <c r="H9" s="16">
        <f>E9/D9</f>
        <v>0.97899999999999998</v>
      </c>
      <c r="I9" s="22" t="s">
        <v>33</v>
      </c>
    </row>
    <row r="10" spans="1:11" s="15" customFormat="1" ht="57" x14ac:dyDescent="0.25">
      <c r="A10" s="9" t="s">
        <v>3</v>
      </c>
      <c r="B10" s="10">
        <v>1030000000</v>
      </c>
      <c r="C10" s="11">
        <f>C11</f>
        <v>7500000</v>
      </c>
      <c r="D10" s="11">
        <f>D11</f>
        <v>7674895</v>
      </c>
      <c r="E10" s="11">
        <f>E11</f>
        <v>7300469.2199999997</v>
      </c>
      <c r="F10" s="12">
        <f>IFERROR(E10/C10,"")</f>
        <v>0.97299999999999998</v>
      </c>
      <c r="G10" s="11" t="s">
        <v>33</v>
      </c>
      <c r="H10" s="12">
        <f t="shared" si="2"/>
        <v>0.95099999999999996</v>
      </c>
      <c r="I10" s="11" t="s">
        <v>33</v>
      </c>
      <c r="J10" s="14"/>
      <c r="K10" s="14"/>
    </row>
    <row r="11" spans="1:11" ht="45" x14ac:dyDescent="0.25">
      <c r="A11" s="25" t="s">
        <v>4</v>
      </c>
      <c r="B11" s="26">
        <v>1030200001</v>
      </c>
      <c r="C11" s="21">
        <v>7500000</v>
      </c>
      <c r="D11" s="21">
        <v>7674895</v>
      </c>
      <c r="E11" s="21">
        <v>7300469.2199999997</v>
      </c>
      <c r="F11" s="16">
        <f t="shared" si="4"/>
        <v>0.97299999999999998</v>
      </c>
      <c r="G11" s="39" t="s">
        <v>33</v>
      </c>
      <c r="H11" s="16">
        <f t="shared" si="2"/>
        <v>0.95099999999999996</v>
      </c>
      <c r="I11" s="39" t="s">
        <v>33</v>
      </c>
    </row>
    <row r="12" spans="1:11" s="15" customFormat="1" x14ac:dyDescent="0.25">
      <c r="A12" s="9" t="s">
        <v>5</v>
      </c>
      <c r="B12" s="10">
        <v>1050000000</v>
      </c>
      <c r="C12" s="11">
        <f>SUM(C13:C16)</f>
        <v>256307700</v>
      </c>
      <c r="D12" s="11">
        <f t="shared" ref="D12:E12" si="5">SUM(D13:D16)</f>
        <v>283444642</v>
      </c>
      <c r="E12" s="11">
        <f t="shared" si="5"/>
        <v>295894687.69999999</v>
      </c>
      <c r="F12" s="12">
        <f>IFERROR(E12/C12,"")</f>
        <v>1.1539999999999999</v>
      </c>
      <c r="G12" s="19" t="s">
        <v>33</v>
      </c>
      <c r="H12" s="12">
        <f t="shared" si="2"/>
        <v>1.044</v>
      </c>
      <c r="I12" s="11" t="s">
        <v>33</v>
      </c>
      <c r="J12" s="14"/>
      <c r="K12" s="14"/>
    </row>
    <row r="13" spans="1:11" ht="90" x14ac:dyDescent="0.25">
      <c r="A13" s="25" t="s">
        <v>6</v>
      </c>
      <c r="B13" s="26">
        <v>1050100000</v>
      </c>
      <c r="C13" s="21">
        <v>229587700</v>
      </c>
      <c r="D13" s="21">
        <v>266500000</v>
      </c>
      <c r="E13" s="21">
        <v>266576971.11000001</v>
      </c>
      <c r="F13" s="16">
        <f>IFERROR(E13/C13,"")</f>
        <v>1.161</v>
      </c>
      <c r="G13" s="39" t="s">
        <v>71</v>
      </c>
      <c r="H13" s="16">
        <f t="shared" si="2"/>
        <v>1</v>
      </c>
      <c r="I13" s="22" t="s">
        <v>33</v>
      </c>
    </row>
    <row r="14" spans="1:11" ht="30" x14ac:dyDescent="0.25">
      <c r="A14" s="7" t="s">
        <v>47</v>
      </c>
      <c r="B14" s="8">
        <v>1050200002</v>
      </c>
      <c r="C14" s="21">
        <v>0</v>
      </c>
      <c r="D14" s="21">
        <v>100000</v>
      </c>
      <c r="E14" s="21">
        <v>95843.51</v>
      </c>
      <c r="F14" s="16">
        <v>0</v>
      </c>
      <c r="G14" s="48" t="s">
        <v>72</v>
      </c>
      <c r="H14" s="16">
        <f t="shared" si="2"/>
        <v>0.95799999999999996</v>
      </c>
      <c r="I14" s="22" t="s">
        <v>33</v>
      </c>
    </row>
    <row r="15" spans="1:11" x14ac:dyDescent="0.25">
      <c r="A15" s="7" t="s">
        <v>48</v>
      </c>
      <c r="B15" s="8">
        <v>1050300001</v>
      </c>
      <c r="C15" s="21">
        <v>320000</v>
      </c>
      <c r="D15" s="21">
        <v>644642</v>
      </c>
      <c r="E15" s="21">
        <v>644642</v>
      </c>
      <c r="F15" s="16">
        <f t="shared" si="4"/>
        <v>2.0150000000000001</v>
      </c>
      <c r="G15" s="48" t="s">
        <v>72</v>
      </c>
      <c r="H15" s="16">
        <f t="shared" si="2"/>
        <v>1</v>
      </c>
      <c r="I15" s="22" t="s">
        <v>33</v>
      </c>
    </row>
    <row r="16" spans="1:11" ht="45" x14ac:dyDescent="0.25">
      <c r="A16" s="7" t="s">
        <v>49</v>
      </c>
      <c r="B16" s="8">
        <v>1050400002</v>
      </c>
      <c r="C16" s="21">
        <v>26400000</v>
      </c>
      <c r="D16" s="21">
        <v>16200000</v>
      </c>
      <c r="E16" s="21">
        <v>28577231.079999998</v>
      </c>
      <c r="F16" s="16">
        <f>IFERROR(E16/C16,"")</f>
        <v>1.0820000000000001</v>
      </c>
      <c r="G16" s="39" t="s">
        <v>73</v>
      </c>
      <c r="H16" s="16">
        <f>E16/D16</f>
        <v>1.764</v>
      </c>
      <c r="I16" s="39" t="s">
        <v>73</v>
      </c>
    </row>
    <row r="17" spans="1:11" s="15" customFormat="1" x14ac:dyDescent="0.25">
      <c r="A17" s="9" t="s">
        <v>7</v>
      </c>
      <c r="B17" s="10">
        <v>1060000000</v>
      </c>
      <c r="C17" s="11">
        <f>C18+C19+C20</f>
        <v>211510000</v>
      </c>
      <c r="D17" s="11">
        <f t="shared" ref="D17" si="6">D18+D19+D20</f>
        <v>259355000</v>
      </c>
      <c r="E17" s="11">
        <f>E18+E19+E20</f>
        <v>261563618.40000001</v>
      </c>
      <c r="F17" s="12">
        <f t="shared" si="4"/>
        <v>1.2370000000000001</v>
      </c>
      <c r="G17" s="13" t="s">
        <v>33</v>
      </c>
      <c r="H17" s="12">
        <f t="shared" si="2"/>
        <v>1.0089999999999999</v>
      </c>
      <c r="I17" s="13" t="s">
        <v>33</v>
      </c>
      <c r="J17" s="14"/>
      <c r="K17" s="14"/>
    </row>
    <row r="18" spans="1:11" s="40" customFormat="1" x14ac:dyDescent="0.25">
      <c r="A18" s="7" t="s">
        <v>50</v>
      </c>
      <c r="B18" s="8">
        <v>1060100000</v>
      </c>
      <c r="C18" s="21">
        <v>56890000</v>
      </c>
      <c r="D18" s="21">
        <v>70000000</v>
      </c>
      <c r="E18" s="21">
        <v>71912913.219999999</v>
      </c>
      <c r="F18" s="16">
        <f t="shared" si="4"/>
        <v>1.264</v>
      </c>
      <c r="G18" s="48" t="s">
        <v>72</v>
      </c>
      <c r="H18" s="16">
        <f>E18/D18</f>
        <v>1.0269999999999999</v>
      </c>
      <c r="I18" s="22" t="s">
        <v>33</v>
      </c>
      <c r="J18" s="23"/>
      <c r="K18" s="23"/>
    </row>
    <row r="19" spans="1:11" x14ac:dyDescent="0.25">
      <c r="A19" s="25" t="s">
        <v>8</v>
      </c>
      <c r="B19" s="26">
        <v>1060200002</v>
      </c>
      <c r="C19" s="21">
        <v>57400000</v>
      </c>
      <c r="D19" s="21">
        <v>71255000</v>
      </c>
      <c r="E19" s="21">
        <v>71272904.799999997</v>
      </c>
      <c r="F19" s="16">
        <f t="shared" si="4"/>
        <v>1.242</v>
      </c>
      <c r="G19" s="48" t="s">
        <v>72</v>
      </c>
      <c r="H19" s="16">
        <f t="shared" si="2"/>
        <v>1</v>
      </c>
      <c r="I19" s="39" t="s">
        <v>33</v>
      </c>
    </row>
    <row r="20" spans="1:11" x14ac:dyDescent="0.25">
      <c r="A20" s="25" t="s">
        <v>51</v>
      </c>
      <c r="B20" s="26">
        <v>1060600002</v>
      </c>
      <c r="C20" s="21">
        <v>97220000</v>
      </c>
      <c r="D20" s="21">
        <v>118100000</v>
      </c>
      <c r="E20" s="21">
        <v>118377800.38</v>
      </c>
      <c r="F20" s="16">
        <f t="shared" si="4"/>
        <v>1.218</v>
      </c>
      <c r="G20" s="48" t="s">
        <v>72</v>
      </c>
      <c r="H20" s="16">
        <f t="shared" si="2"/>
        <v>1.002</v>
      </c>
      <c r="I20" s="21" t="s">
        <v>33</v>
      </c>
    </row>
    <row r="21" spans="1:11" s="15" customFormat="1" ht="42.75" x14ac:dyDescent="0.25">
      <c r="A21" s="9" t="s">
        <v>9</v>
      </c>
      <c r="B21" s="10">
        <v>1070000000</v>
      </c>
      <c r="C21" s="11">
        <f>C22</f>
        <v>140000</v>
      </c>
      <c r="D21" s="11">
        <f t="shared" ref="D21:E21" si="7">D22</f>
        <v>0</v>
      </c>
      <c r="E21" s="11">
        <f t="shared" si="7"/>
        <v>0</v>
      </c>
      <c r="F21" s="12">
        <f t="shared" si="4"/>
        <v>0</v>
      </c>
      <c r="G21" s="13" t="s">
        <v>33</v>
      </c>
      <c r="H21" s="12">
        <v>0</v>
      </c>
      <c r="I21" s="13" t="s">
        <v>33</v>
      </c>
      <c r="J21" s="14"/>
      <c r="K21" s="14"/>
    </row>
    <row r="22" spans="1:11" ht="30" x14ac:dyDescent="0.25">
      <c r="A22" s="25" t="s">
        <v>10</v>
      </c>
      <c r="B22" s="26">
        <v>1070100001</v>
      </c>
      <c r="C22" s="21">
        <v>140000</v>
      </c>
      <c r="D22" s="21">
        <v>0</v>
      </c>
      <c r="E22" s="21">
        <v>0</v>
      </c>
      <c r="F22" s="16">
        <f t="shared" si="4"/>
        <v>0</v>
      </c>
      <c r="G22" s="48" t="s">
        <v>74</v>
      </c>
      <c r="H22" s="16">
        <v>0</v>
      </c>
      <c r="I22" s="39" t="s">
        <v>33</v>
      </c>
    </row>
    <row r="23" spans="1:11" s="15" customFormat="1" ht="45" x14ac:dyDescent="0.25">
      <c r="A23" s="9" t="s">
        <v>11</v>
      </c>
      <c r="B23" s="10">
        <v>1080000000</v>
      </c>
      <c r="C23" s="11">
        <v>23710000</v>
      </c>
      <c r="D23" s="11">
        <v>60020000</v>
      </c>
      <c r="E23" s="11">
        <v>58621727.240000002</v>
      </c>
      <c r="F23" s="12">
        <f t="shared" si="4"/>
        <v>2.472</v>
      </c>
      <c r="G23" s="48" t="s">
        <v>62</v>
      </c>
      <c r="H23" s="16">
        <f t="shared" si="2"/>
        <v>0.97699999999999998</v>
      </c>
      <c r="I23" s="39" t="s">
        <v>33</v>
      </c>
      <c r="J23" s="14"/>
      <c r="K23" s="14"/>
    </row>
    <row r="24" spans="1:11" s="15" customFormat="1" ht="57" x14ac:dyDescent="0.25">
      <c r="A24" s="9" t="s">
        <v>37</v>
      </c>
      <c r="B24" s="10">
        <v>1090000000</v>
      </c>
      <c r="C24" s="11">
        <v>0</v>
      </c>
      <c r="D24" s="11">
        <v>0</v>
      </c>
      <c r="E24" s="11">
        <v>-9</v>
      </c>
      <c r="F24" s="12">
        <v>0</v>
      </c>
      <c r="G24" s="13" t="s">
        <v>33</v>
      </c>
      <c r="H24" s="12">
        <v>0</v>
      </c>
      <c r="I24" s="13" t="s">
        <v>33</v>
      </c>
      <c r="J24" s="14"/>
      <c r="K24" s="14"/>
    </row>
    <row r="25" spans="1:11" s="15" customFormat="1" ht="71.25" x14ac:dyDescent="0.25">
      <c r="A25" s="9" t="s">
        <v>12</v>
      </c>
      <c r="B25" s="10">
        <v>1110000000</v>
      </c>
      <c r="C25" s="11">
        <v>141292600</v>
      </c>
      <c r="D25" s="11">
        <v>161079408.74000001</v>
      </c>
      <c r="E25" s="11">
        <v>166913057.40000001</v>
      </c>
      <c r="F25" s="12">
        <f>IFERROR(E25/C25,"")</f>
        <v>1.181</v>
      </c>
      <c r="G25" s="48" t="s">
        <v>75</v>
      </c>
      <c r="H25" s="12">
        <f t="shared" si="2"/>
        <v>1.036</v>
      </c>
      <c r="I25" s="39" t="s">
        <v>33</v>
      </c>
      <c r="J25" s="14"/>
      <c r="K25" s="14"/>
    </row>
    <row r="26" spans="1:11" s="15" customFormat="1" ht="30" x14ac:dyDescent="0.25">
      <c r="A26" s="9" t="s">
        <v>13</v>
      </c>
      <c r="B26" s="10">
        <v>1120000000</v>
      </c>
      <c r="C26" s="11">
        <v>7513000</v>
      </c>
      <c r="D26" s="11">
        <v>7509500</v>
      </c>
      <c r="E26" s="11">
        <v>6937025.7800000003</v>
      </c>
      <c r="F26" s="12">
        <f t="shared" ref="F26:F40" si="8">IFERROR(E26/C26,"")</f>
        <v>0.92300000000000004</v>
      </c>
      <c r="G26" s="39" t="s">
        <v>67</v>
      </c>
      <c r="H26" s="12">
        <f t="shared" si="2"/>
        <v>0.92400000000000004</v>
      </c>
      <c r="I26" s="39" t="s">
        <v>67</v>
      </c>
      <c r="J26" s="14"/>
      <c r="K26" s="14"/>
    </row>
    <row r="27" spans="1:11" s="15" customFormat="1" ht="105" x14ac:dyDescent="0.25">
      <c r="A27" s="9" t="s">
        <v>14</v>
      </c>
      <c r="B27" s="10">
        <v>1130000000</v>
      </c>
      <c r="C27" s="11">
        <v>5122070</v>
      </c>
      <c r="D27" s="11">
        <v>6558519.4400000004</v>
      </c>
      <c r="E27" s="11">
        <v>7325672.6600000001</v>
      </c>
      <c r="F27" s="12">
        <f t="shared" si="8"/>
        <v>1.43</v>
      </c>
      <c r="G27" s="39" t="s">
        <v>68</v>
      </c>
      <c r="H27" s="12">
        <f t="shared" si="2"/>
        <v>1.117</v>
      </c>
      <c r="I27" s="39" t="s">
        <v>64</v>
      </c>
      <c r="J27" s="14"/>
      <c r="K27" s="14"/>
    </row>
    <row r="28" spans="1:11" s="15" customFormat="1" ht="45" x14ac:dyDescent="0.25">
      <c r="A28" s="9" t="s">
        <v>15</v>
      </c>
      <c r="B28" s="10">
        <v>1140000000</v>
      </c>
      <c r="C28" s="11">
        <v>155000000</v>
      </c>
      <c r="D28" s="11">
        <v>140540686.28999999</v>
      </c>
      <c r="E28" s="11">
        <v>134570823.38</v>
      </c>
      <c r="F28" s="12">
        <f t="shared" si="8"/>
        <v>0.86799999999999999</v>
      </c>
      <c r="G28" s="39" t="s">
        <v>63</v>
      </c>
      <c r="H28" s="17">
        <f t="shared" si="2"/>
        <v>0.95799999999999996</v>
      </c>
      <c r="I28" s="39"/>
      <c r="J28" s="18"/>
      <c r="K28" s="14"/>
    </row>
    <row r="29" spans="1:11" s="15" customFormat="1" ht="30" x14ac:dyDescent="0.25">
      <c r="A29" s="9" t="s">
        <v>16</v>
      </c>
      <c r="B29" s="10">
        <v>1160000000</v>
      </c>
      <c r="C29" s="11">
        <v>3866500</v>
      </c>
      <c r="D29" s="11">
        <v>4809970</v>
      </c>
      <c r="E29" s="11">
        <v>4918484.54</v>
      </c>
      <c r="F29" s="12">
        <f t="shared" si="8"/>
        <v>1.272</v>
      </c>
      <c r="G29" s="39" t="s">
        <v>76</v>
      </c>
      <c r="H29" s="12">
        <f t="shared" si="2"/>
        <v>1.0229999999999999</v>
      </c>
      <c r="I29" s="39"/>
      <c r="J29" s="14"/>
      <c r="K29" s="14"/>
    </row>
    <row r="30" spans="1:11" s="15" customFormat="1" ht="60" x14ac:dyDescent="0.25">
      <c r="A30" s="9" t="s">
        <v>17</v>
      </c>
      <c r="B30" s="10">
        <v>1170000000</v>
      </c>
      <c r="C30" s="11">
        <v>8097000</v>
      </c>
      <c r="D30" s="11">
        <v>4435855.3</v>
      </c>
      <c r="E30" s="11">
        <v>4435855.29</v>
      </c>
      <c r="F30" s="12">
        <f t="shared" si="8"/>
        <v>0.54800000000000004</v>
      </c>
      <c r="G30" s="39" t="s">
        <v>77</v>
      </c>
      <c r="H30" s="12">
        <f t="shared" si="2"/>
        <v>1</v>
      </c>
      <c r="I30" s="39"/>
      <c r="J30" s="14"/>
      <c r="K30" s="14"/>
    </row>
    <row r="31" spans="1:11" s="15" customFormat="1" x14ac:dyDescent="0.25">
      <c r="A31" s="9" t="s">
        <v>18</v>
      </c>
      <c r="B31" s="10">
        <v>2000000000</v>
      </c>
      <c r="C31" s="11">
        <f>C32+C37+C38+C39+C40</f>
        <v>2797644498.1999998</v>
      </c>
      <c r="D31" s="11">
        <f t="shared" ref="D31:E31" si="9">D32+D37+D38+D39+D40</f>
        <v>2622359395.3400002</v>
      </c>
      <c r="E31" s="11">
        <f t="shared" si="9"/>
        <v>2588972277.6500001</v>
      </c>
      <c r="F31" s="12">
        <f t="shared" si="8"/>
        <v>0.92500000000000004</v>
      </c>
      <c r="G31" s="11" t="s">
        <v>33</v>
      </c>
      <c r="H31" s="12">
        <f t="shared" si="2"/>
        <v>0.98699999999999999</v>
      </c>
      <c r="I31" s="11" t="s">
        <v>33</v>
      </c>
      <c r="J31" s="14"/>
      <c r="K31" s="14"/>
    </row>
    <row r="32" spans="1:11" s="15" customFormat="1" ht="57" x14ac:dyDescent="0.25">
      <c r="A32" s="9" t="s">
        <v>19</v>
      </c>
      <c r="B32" s="10">
        <v>2020000000</v>
      </c>
      <c r="C32" s="11">
        <f>C33+C34+C35+C36</f>
        <v>2797644498.1999998</v>
      </c>
      <c r="D32" s="11">
        <f>D33+D34+D35+D36</f>
        <v>2622359395.3400002</v>
      </c>
      <c r="E32" s="11">
        <f>E33+E34+E35+E36</f>
        <v>2605657527.3699999</v>
      </c>
      <c r="F32" s="12">
        <f t="shared" si="8"/>
        <v>0.93100000000000005</v>
      </c>
      <c r="G32" s="11" t="s">
        <v>33</v>
      </c>
      <c r="H32" s="12">
        <f t="shared" si="2"/>
        <v>0.99399999999999999</v>
      </c>
      <c r="I32" s="11" t="s">
        <v>33</v>
      </c>
      <c r="J32" s="14"/>
      <c r="K32" s="14"/>
    </row>
    <row r="33" spans="1:11" ht="30" x14ac:dyDescent="0.25">
      <c r="A33" s="25" t="s">
        <v>20</v>
      </c>
      <c r="B33" s="26">
        <v>2021000000</v>
      </c>
      <c r="C33" s="21">
        <v>157488727.18000001</v>
      </c>
      <c r="D33" s="21">
        <v>157488727.18000001</v>
      </c>
      <c r="E33" s="21">
        <v>157488727.18000001</v>
      </c>
      <c r="F33" s="16">
        <f t="shared" si="8"/>
        <v>1</v>
      </c>
      <c r="G33" s="21" t="s">
        <v>33</v>
      </c>
      <c r="H33" s="16">
        <f t="shared" si="2"/>
        <v>1</v>
      </c>
      <c r="I33" s="21" t="s">
        <v>33</v>
      </c>
    </row>
    <row r="34" spans="1:11" ht="60" x14ac:dyDescent="0.25">
      <c r="A34" s="25" t="s">
        <v>21</v>
      </c>
      <c r="B34" s="26">
        <v>2022000000</v>
      </c>
      <c r="C34" s="21">
        <v>905266056.28999996</v>
      </c>
      <c r="D34" s="21">
        <v>805754920.5</v>
      </c>
      <c r="E34" s="21">
        <v>791252115.69000006</v>
      </c>
      <c r="F34" s="16">
        <f t="shared" si="8"/>
        <v>0.874</v>
      </c>
      <c r="G34" s="39" t="s">
        <v>69</v>
      </c>
      <c r="H34" s="16">
        <f t="shared" si="2"/>
        <v>0.98199999999999998</v>
      </c>
      <c r="I34" s="21" t="s">
        <v>33</v>
      </c>
    </row>
    <row r="35" spans="1:11" ht="30" x14ac:dyDescent="0.25">
      <c r="A35" s="25" t="s">
        <v>22</v>
      </c>
      <c r="B35" s="26">
        <v>2023000000</v>
      </c>
      <c r="C35" s="21">
        <v>1666199763.79</v>
      </c>
      <c r="D35" s="21">
        <v>1585231039.99</v>
      </c>
      <c r="E35" s="21">
        <v>1583391329.5</v>
      </c>
      <c r="F35" s="16">
        <f t="shared" si="8"/>
        <v>0.95</v>
      </c>
      <c r="G35" s="39" t="s">
        <v>33</v>
      </c>
      <c r="H35" s="16">
        <f t="shared" si="2"/>
        <v>0.999</v>
      </c>
      <c r="I35" s="21" t="s">
        <v>33</v>
      </c>
    </row>
    <row r="36" spans="1:11" ht="165" x14ac:dyDescent="0.25">
      <c r="A36" s="25" t="s">
        <v>23</v>
      </c>
      <c r="B36" s="26">
        <v>2024000000</v>
      </c>
      <c r="C36" s="21">
        <v>68689950.939999998</v>
      </c>
      <c r="D36" s="21">
        <v>73884707.670000002</v>
      </c>
      <c r="E36" s="21">
        <v>73525355</v>
      </c>
      <c r="F36" s="16">
        <f t="shared" si="8"/>
        <v>1.07</v>
      </c>
      <c r="G36" s="39" t="s">
        <v>65</v>
      </c>
      <c r="H36" s="16">
        <f t="shared" si="2"/>
        <v>0.995</v>
      </c>
      <c r="I36" s="21" t="s">
        <v>33</v>
      </c>
    </row>
    <row r="37" spans="1:11" s="15" customFormat="1" ht="57" x14ac:dyDescent="0.25">
      <c r="A37" s="9" t="s">
        <v>24</v>
      </c>
      <c r="B37" s="10">
        <v>2030000000</v>
      </c>
      <c r="C37" s="11">
        <v>0</v>
      </c>
      <c r="D37" s="11">
        <v>0</v>
      </c>
      <c r="E37" s="11">
        <v>0</v>
      </c>
      <c r="F37" s="12" t="str">
        <f t="shared" si="8"/>
        <v/>
      </c>
      <c r="G37" s="19" t="s">
        <v>33</v>
      </c>
      <c r="H37" s="12"/>
      <c r="I37" s="19" t="s">
        <v>33</v>
      </c>
      <c r="J37" s="14"/>
      <c r="K37" s="14"/>
    </row>
    <row r="38" spans="1:11" s="15" customFormat="1" ht="28.5" x14ac:dyDescent="0.25">
      <c r="A38" s="9" t="s">
        <v>25</v>
      </c>
      <c r="B38" s="10">
        <v>2070000000</v>
      </c>
      <c r="C38" s="11">
        <v>0</v>
      </c>
      <c r="D38" s="11">
        <v>0</v>
      </c>
      <c r="E38" s="11">
        <v>0</v>
      </c>
      <c r="F38" s="12" t="str">
        <f t="shared" si="8"/>
        <v/>
      </c>
      <c r="G38" s="19" t="s">
        <v>33</v>
      </c>
      <c r="H38" s="12"/>
      <c r="I38" s="13" t="s">
        <v>33</v>
      </c>
      <c r="J38" s="14"/>
      <c r="K38" s="14"/>
    </row>
    <row r="39" spans="1:11" s="15" customFormat="1" ht="114" x14ac:dyDescent="0.25">
      <c r="A39" s="20" t="s">
        <v>31</v>
      </c>
      <c r="B39" s="10">
        <v>2180000000</v>
      </c>
      <c r="C39" s="11">
        <v>0</v>
      </c>
      <c r="D39" s="11">
        <v>0</v>
      </c>
      <c r="E39" s="11">
        <v>290777.67</v>
      </c>
      <c r="F39" s="12" t="str">
        <f t="shared" si="8"/>
        <v/>
      </c>
      <c r="G39" s="39" t="s">
        <v>43</v>
      </c>
      <c r="H39" s="12"/>
      <c r="I39" s="39" t="s">
        <v>44</v>
      </c>
      <c r="J39" s="14"/>
      <c r="K39" s="14"/>
    </row>
    <row r="40" spans="1:11" s="15" customFormat="1" ht="90" x14ac:dyDescent="0.25">
      <c r="A40" s="9" t="s">
        <v>26</v>
      </c>
      <c r="B40" s="10">
        <v>2190000000</v>
      </c>
      <c r="C40" s="11">
        <v>0</v>
      </c>
      <c r="D40" s="11">
        <v>0</v>
      </c>
      <c r="E40" s="11">
        <v>-16976027.390000001</v>
      </c>
      <c r="F40" s="12" t="str">
        <f t="shared" si="8"/>
        <v/>
      </c>
      <c r="G40" s="39" t="s">
        <v>52</v>
      </c>
      <c r="H40" s="12"/>
      <c r="I40" s="39" t="s">
        <v>52</v>
      </c>
      <c r="J40" s="14"/>
      <c r="K40" s="14"/>
    </row>
    <row r="41" spans="1:11" x14ac:dyDescent="0.25">
      <c r="A41" s="41" t="s">
        <v>29</v>
      </c>
    </row>
    <row r="42" spans="1:11" ht="25.5" customHeight="1" x14ac:dyDescent="0.25">
      <c r="A42" s="50" t="s">
        <v>60</v>
      </c>
      <c r="B42" s="50"/>
      <c r="C42" s="50"/>
      <c r="D42" s="50"/>
      <c r="E42" s="50"/>
      <c r="F42" s="50"/>
      <c r="G42" s="50"/>
      <c r="H42" s="50"/>
      <c r="I42" s="50"/>
    </row>
    <row r="43" spans="1:11" ht="27.75" customHeight="1" x14ac:dyDescent="0.25">
      <c r="A43" s="50" t="s">
        <v>61</v>
      </c>
      <c r="B43" s="50"/>
      <c r="C43" s="50"/>
      <c r="D43" s="50"/>
      <c r="E43" s="50"/>
      <c r="F43" s="50"/>
      <c r="G43" s="50"/>
      <c r="H43" s="50"/>
      <c r="I43" s="50"/>
    </row>
    <row r="44" spans="1:11" ht="17.25" customHeight="1" x14ac:dyDescent="0.25">
      <c r="A44" s="41" t="s">
        <v>41</v>
      </c>
    </row>
    <row r="47" spans="1:11" x14ac:dyDescent="0.25">
      <c r="A47" s="32" t="s">
        <v>53</v>
      </c>
    </row>
    <row r="48" spans="1:11" x14ac:dyDescent="0.25">
      <c r="A48" s="32" t="s">
        <v>54</v>
      </c>
      <c r="B48" s="43"/>
      <c r="C48" s="44"/>
      <c r="D48" s="51" t="s">
        <v>55</v>
      </c>
      <c r="E48" s="51"/>
    </row>
    <row r="49" spans="1:5" x14ac:dyDescent="0.25">
      <c r="B49" s="52" t="s">
        <v>56</v>
      </c>
      <c r="C49" s="52"/>
      <c r="D49" s="53" t="s">
        <v>57</v>
      </c>
      <c r="E49" s="53"/>
    </row>
    <row r="51" spans="1:5" x14ac:dyDescent="0.25">
      <c r="A51" s="32" t="s">
        <v>66</v>
      </c>
    </row>
    <row r="53" spans="1:5" x14ac:dyDescent="0.25">
      <c r="A53" s="32" t="s">
        <v>58</v>
      </c>
    </row>
  </sheetData>
  <mergeCells count="6">
    <mergeCell ref="A2:I2"/>
    <mergeCell ref="A43:I43"/>
    <mergeCell ref="A42:I42"/>
    <mergeCell ref="D48:E48"/>
    <mergeCell ref="B49:C49"/>
    <mergeCell ref="D49:E49"/>
  </mergeCells>
  <pageMargins left="0.39370078740157483" right="0.39370078740157483" top="0.98425196850393704" bottom="0.39370078740157483" header="0.31496062992125984" footer="0.31496062992125984"/>
  <pageSetup paperSize="9" scale="63" fitToHeight="0" orientation="landscape" r:id="rId1"/>
  <headerFooter differentFirst="1">
    <oddFooter>&amp;C&amp;"Times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ГО</vt:lpstr>
      <vt:lpstr>'Доходы ГО'!Заголовки_для_печати</vt:lpstr>
      <vt:lpstr>'Доходы 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2026-03-19T09:23:42Z</dcterms:modified>
</cp:coreProperties>
</file>